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E:\Amt20.1\Haushaltsplanungen\Haushalt 2023-2024\Prioritätenliste\"/>
    </mc:Choice>
  </mc:AlternateContent>
  <bookViews>
    <workbookView xWindow="0" yWindow="0" windowWidth="28800" windowHeight="12435" tabRatio="714"/>
  </bookViews>
  <sheets>
    <sheet name="Zusammenfassung" sheetId="1" r:id="rId1"/>
    <sheet name="Kat 1" sheetId="2" r:id="rId2"/>
    <sheet name="Kat 2" sheetId="3" r:id="rId3"/>
    <sheet name="Kat 3" sheetId="4" r:id="rId4"/>
    <sheet name="EDV -  betriebsbedingt" sheetId="5" r:id="rId5"/>
    <sheet name="EDV - Sonstige" sheetId="6" r:id="rId6"/>
    <sheet name="GWG" sheetId="7" r:id="rId7"/>
    <sheet name="Einzahlungen" sheetId="8" r:id="rId8"/>
    <sheet name="Gesamt" sheetId="10" state="hidden" r:id="rId9"/>
  </sheets>
  <definedNames>
    <definedName name="_xlnm._FilterDatabase" localSheetId="4" hidden="1">'EDV -  betriebsbedingt'!$A$2:$AY$38</definedName>
    <definedName name="_xlnm._FilterDatabase" localSheetId="5" hidden="1">'EDV - Sonstige'!$A$2:$AY$38</definedName>
    <definedName name="_xlnm._FilterDatabase" localSheetId="7" hidden="1">Einzahlungen!$A$2:$AY$11</definedName>
    <definedName name="_xlnm._FilterDatabase" localSheetId="8" hidden="1">Gesamt!$A$2:$AZ$322</definedName>
    <definedName name="_xlnm._FilterDatabase" localSheetId="6" hidden="1">GWG!$A$2:$AY$59</definedName>
    <definedName name="_xlnm._FilterDatabase" localSheetId="1" hidden="1">'Kat 1'!$A$2:$BA$60</definedName>
    <definedName name="_xlnm._FilterDatabase" localSheetId="2" hidden="1">'Kat 2'!$A$2:$BA$76</definedName>
    <definedName name="_xlnm._FilterDatabase" localSheetId="3" hidden="1">'Kat 3'!$A$2:$BA$78</definedName>
    <definedName name="Z_49D75C27_2B61_4FE1_93CF_9499F5D6423E_.wvu.FilterData" localSheetId="4" hidden="1">'EDV -  betriebsbedingt'!$A$2:$AY$38</definedName>
    <definedName name="Z_49D75C27_2B61_4FE1_93CF_9499F5D6423E_.wvu.FilterData" localSheetId="5" hidden="1">'EDV - Sonstige'!$A$2:$AY$38</definedName>
    <definedName name="Z_49D75C27_2B61_4FE1_93CF_9499F5D6423E_.wvu.FilterData" localSheetId="7" hidden="1">Einzahlungen!$A$2:$AY$11</definedName>
    <definedName name="Z_49D75C27_2B61_4FE1_93CF_9499F5D6423E_.wvu.FilterData" localSheetId="8" hidden="1">Gesamt!$A$2:$AY$322</definedName>
    <definedName name="Z_49D75C27_2B61_4FE1_93CF_9499F5D6423E_.wvu.FilterData" localSheetId="6" hidden="1">GWG!$A$2:$AY$59</definedName>
    <definedName name="Z_49D75C27_2B61_4FE1_93CF_9499F5D6423E_.wvu.FilterData" localSheetId="1" hidden="1">'Kat 1'!$A$2:$BA$60</definedName>
    <definedName name="Z_49D75C27_2B61_4FE1_93CF_9499F5D6423E_.wvu.FilterData" localSheetId="2" hidden="1">'Kat 2'!$A$2:$BA$76</definedName>
    <definedName name="Z_49D75C27_2B61_4FE1_93CF_9499F5D6423E_.wvu.FilterData" localSheetId="3" hidden="1">'Kat 3'!$A$2:$BA$78</definedName>
  </definedNames>
  <calcPr calcId="152511"/>
  <customWorkbookViews>
    <customWorkbookView name="Juhnke, Friederike - Persönliche Ansicht" guid="{49D75C27-2B61-4FE1-93CF-9499F5D6423E}" mergeInterval="0" personalView="1" xWindow="-1376" yWindow="77" windowWidth="1297" windowHeight="824" tabRatio="71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181" i="10" l="1"/>
  <c r="AQ181" i="10"/>
  <c r="AQ56" i="2" l="1"/>
  <c r="AL56" i="2"/>
  <c r="AG56" i="2"/>
  <c r="AB56" i="2"/>
  <c r="W56" i="2"/>
  <c r="AR56" i="2" s="1"/>
  <c r="AR237" i="10" l="1"/>
  <c r="AQ237" i="10"/>
  <c r="AR260" i="10" l="1"/>
  <c r="AQ260" i="10"/>
  <c r="AQ13" i="2"/>
  <c r="AR43" i="10"/>
  <c r="AQ43" i="10"/>
  <c r="AQ25" i="2" l="1"/>
  <c r="W25" i="2"/>
  <c r="P25" i="2"/>
  <c r="AR25" i="2" s="1"/>
  <c r="AR25" i="4" l="1"/>
  <c r="AQ25" i="4"/>
  <c r="AR22" i="4"/>
  <c r="AQ22" i="4"/>
  <c r="AR4" i="10" l="1"/>
  <c r="AQ4" i="10"/>
  <c r="O11" i="8"/>
  <c r="O59" i="7"/>
  <c r="O38" i="6"/>
  <c r="O38" i="5"/>
  <c r="O69" i="4"/>
  <c r="S321" i="10"/>
  <c r="AR30" i="4" l="1"/>
  <c r="AQ30" i="4"/>
  <c r="AR29" i="4"/>
  <c r="AQ29" i="4"/>
  <c r="AR9" i="2" l="1"/>
  <c r="AQ9" i="2"/>
  <c r="AR171" i="10"/>
  <c r="AQ171" i="10"/>
  <c r="AR8" i="2"/>
  <c r="AQ8" i="2"/>
  <c r="AR6" i="2"/>
  <c r="AQ6" i="2"/>
  <c r="AR5" i="2"/>
  <c r="AQ5" i="2"/>
  <c r="AR200" i="10"/>
  <c r="AQ200" i="10"/>
  <c r="AR284" i="10"/>
  <c r="AQ284" i="10"/>
  <c r="AQ4" i="2" l="1"/>
  <c r="AR4" i="2"/>
  <c r="AR37" i="4"/>
  <c r="AQ37" i="4"/>
  <c r="AR9" i="7" l="1"/>
  <c r="AQ9" i="7"/>
  <c r="AR7" i="4"/>
  <c r="AQ7" i="4"/>
  <c r="AR32" i="4"/>
  <c r="AQ32" i="4"/>
  <c r="AR68" i="4"/>
  <c r="AQ68" i="4"/>
  <c r="AR61" i="4"/>
  <c r="AQ61" i="4"/>
  <c r="AR28" i="4"/>
  <c r="AQ28" i="4"/>
  <c r="AR319" i="10"/>
  <c r="AQ319" i="10"/>
  <c r="AQ9" i="8"/>
  <c r="AR9" i="8"/>
  <c r="AR24" i="3"/>
  <c r="AQ24" i="3"/>
  <c r="AR57" i="3"/>
  <c r="AQ57" i="3"/>
  <c r="AR27" i="5"/>
  <c r="AQ27" i="5"/>
  <c r="AR46" i="3"/>
  <c r="AQ46" i="3"/>
  <c r="AR36" i="6"/>
  <c r="AQ36" i="6"/>
  <c r="AQ318" i="10"/>
  <c r="AR318" i="10"/>
  <c r="Q321" i="10"/>
  <c r="T321" i="10"/>
  <c r="V321" i="10"/>
  <c r="X321" i="10"/>
  <c r="Y321" i="10"/>
  <c r="Z321" i="10"/>
  <c r="AA321" i="10"/>
  <c r="AC321" i="10"/>
  <c r="AD321" i="10"/>
  <c r="AE321" i="10"/>
  <c r="AF321" i="10"/>
  <c r="AH321" i="10"/>
  <c r="AI321" i="10"/>
  <c r="AJ321" i="10"/>
  <c r="AK321" i="10"/>
  <c r="AM321" i="10"/>
  <c r="AN321" i="10"/>
  <c r="AO321" i="10"/>
  <c r="AP321" i="10"/>
  <c r="AS321" i="10"/>
  <c r="AT321" i="10"/>
  <c r="AU321" i="10"/>
  <c r="AV321" i="10"/>
  <c r="AW321" i="10"/>
  <c r="AX321" i="10"/>
  <c r="AY321" i="10"/>
  <c r="AR320" i="10"/>
  <c r="O320" i="10"/>
  <c r="AQ10" i="8"/>
  <c r="AR10" i="8"/>
  <c r="O10"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S11" i="8"/>
  <c r="AT11" i="8"/>
  <c r="AU11" i="8"/>
  <c r="AV11" i="8"/>
  <c r="AW11" i="8"/>
  <c r="AX11" i="8"/>
  <c r="AY11" i="8"/>
  <c r="AR11" i="3"/>
  <c r="AQ11" i="3"/>
  <c r="AR6" i="6"/>
  <c r="AQ6" i="6"/>
  <c r="AR53" i="7"/>
  <c r="AQ53" i="7"/>
  <c r="AR49" i="7"/>
  <c r="AQ49" i="7"/>
  <c r="AR48" i="7"/>
  <c r="AQ48" i="7"/>
  <c r="AQ320" i="10" l="1"/>
  <c r="O321" i="10"/>
  <c r="AR5" i="3"/>
  <c r="AQ5" i="3"/>
  <c r="AR21" i="5"/>
  <c r="AQ21" i="5"/>
  <c r="AR26" i="7"/>
  <c r="AQ26" i="7"/>
  <c r="AR27" i="7"/>
  <c r="AQ27" i="7"/>
  <c r="AR65" i="4"/>
  <c r="AQ65" i="4"/>
  <c r="AR64" i="4"/>
  <c r="AQ64" i="4"/>
  <c r="AR63" i="4"/>
  <c r="AQ63" i="4"/>
  <c r="AR19" i="4"/>
  <c r="AQ19" i="4"/>
  <c r="AR34" i="4" l="1"/>
  <c r="AQ34" i="4"/>
  <c r="AR33" i="4"/>
  <c r="AQ33" i="4"/>
  <c r="AR11" i="4" l="1"/>
  <c r="AQ11" i="4"/>
  <c r="AQ10" i="4"/>
  <c r="R10" i="4"/>
  <c r="P10" i="4"/>
  <c r="P69" i="4" s="1"/>
  <c r="AR55" i="3"/>
  <c r="AQ55" i="3"/>
  <c r="AQ22" i="2"/>
  <c r="R22" i="2"/>
  <c r="P22" i="2"/>
  <c r="AR3" i="7"/>
  <c r="AQ3" i="7"/>
  <c r="AR3" i="5"/>
  <c r="AQ3" i="5"/>
  <c r="AR67" i="4"/>
  <c r="AQ67" i="4"/>
  <c r="AR17" i="4"/>
  <c r="AQ17" i="4"/>
  <c r="AR23" i="4"/>
  <c r="AQ23" i="4"/>
  <c r="AR8" i="4"/>
  <c r="AQ8" i="4"/>
  <c r="AR22" i="2" l="1"/>
  <c r="AR10" i="4"/>
  <c r="AR13" i="2"/>
  <c r="AR12" i="2"/>
  <c r="AQ12" i="2"/>
  <c r="AR11" i="2"/>
  <c r="AQ11" i="2"/>
  <c r="AR3" i="2"/>
  <c r="AQ3" i="2"/>
  <c r="AR38" i="4"/>
  <c r="AQ38" i="4"/>
  <c r="AR36" i="4"/>
  <c r="AQ36" i="4"/>
  <c r="AR27" i="6"/>
  <c r="AQ27" i="6"/>
  <c r="AR26" i="6"/>
  <c r="AQ26" i="6"/>
  <c r="AR23" i="6"/>
  <c r="AQ23" i="6"/>
  <c r="AR22" i="6"/>
  <c r="AQ22" i="6"/>
  <c r="AR21" i="6"/>
  <c r="AQ21" i="6"/>
  <c r="AR20" i="6"/>
  <c r="AQ20" i="6"/>
  <c r="AR19" i="6"/>
  <c r="AQ19" i="6"/>
  <c r="AR18" i="6"/>
  <c r="AQ18" i="6"/>
  <c r="AR17" i="6"/>
  <c r="AQ17" i="6"/>
  <c r="AR16" i="6"/>
  <c r="AQ16" i="6"/>
  <c r="AR15" i="6"/>
  <c r="AQ15" i="6"/>
  <c r="AR14" i="6"/>
  <c r="AQ14" i="6"/>
  <c r="AR13" i="6"/>
  <c r="AQ13" i="6"/>
  <c r="AR12" i="6"/>
  <c r="AQ12" i="6"/>
  <c r="AR11" i="6"/>
  <c r="AQ11" i="6"/>
  <c r="AR10" i="6"/>
  <c r="AQ10" i="6"/>
  <c r="AR9" i="6"/>
  <c r="AQ9" i="6"/>
  <c r="AR8" i="6"/>
  <c r="AQ8" i="6"/>
  <c r="AR43" i="3"/>
  <c r="AQ43" i="3"/>
  <c r="AR25" i="5"/>
  <c r="AQ25" i="5"/>
  <c r="AR45" i="7"/>
  <c r="AQ45" i="7"/>
  <c r="AR137" i="10" l="1"/>
  <c r="AQ137" i="10"/>
  <c r="AR53" i="4"/>
  <c r="AQ53" i="4"/>
  <c r="AR58" i="2"/>
  <c r="AQ58" i="2"/>
  <c r="AR57" i="2"/>
  <c r="AQ57" i="2"/>
  <c r="AR186" i="10"/>
  <c r="AQ186" i="10"/>
  <c r="B16" i="1" l="1"/>
  <c r="B18" i="1" l="1"/>
  <c r="P38" i="5" l="1"/>
  <c r="Q38" i="5"/>
  <c r="R38" i="5"/>
  <c r="S38" i="5"/>
  <c r="T38" i="5"/>
  <c r="U38" i="5"/>
  <c r="V38" i="5"/>
  <c r="W38" i="5"/>
  <c r="X38" i="5"/>
  <c r="Y38" i="5"/>
  <c r="Z38" i="5"/>
  <c r="AA38" i="5"/>
  <c r="AB38" i="5"/>
  <c r="AC38" i="5"/>
  <c r="AD38" i="5"/>
  <c r="AE38" i="5"/>
  <c r="AF38" i="5"/>
  <c r="AG38" i="5"/>
  <c r="AH38" i="5"/>
  <c r="AI38" i="5"/>
  <c r="AJ38" i="5"/>
  <c r="AK38" i="5"/>
  <c r="AL38" i="5"/>
  <c r="AM38" i="5"/>
  <c r="AN38" i="5"/>
  <c r="AO38" i="5"/>
  <c r="AP38" i="5"/>
  <c r="AS38" i="5"/>
  <c r="AT38" i="5"/>
  <c r="AU38" i="5"/>
  <c r="AV38" i="5"/>
  <c r="AW38" i="5"/>
  <c r="AX38" i="5"/>
  <c r="AY38" i="5"/>
  <c r="AR37" i="5"/>
  <c r="AQ37" i="5"/>
  <c r="AR36" i="5"/>
  <c r="AQ36" i="5"/>
  <c r="P59" i="7" l="1"/>
  <c r="Q59" i="7"/>
  <c r="R59" i="7"/>
  <c r="S59" i="7"/>
  <c r="T59" i="7"/>
  <c r="U59" i="7"/>
  <c r="V59" i="7"/>
  <c r="W59" i="7"/>
  <c r="X59" i="7"/>
  <c r="Y59" i="7"/>
  <c r="Z59" i="7"/>
  <c r="AA59" i="7"/>
  <c r="AB59" i="7"/>
  <c r="AC59" i="7"/>
  <c r="AD59" i="7"/>
  <c r="AE59" i="7"/>
  <c r="AF59" i="7"/>
  <c r="AG59" i="7"/>
  <c r="AH59" i="7"/>
  <c r="AI59" i="7"/>
  <c r="AJ59" i="7"/>
  <c r="AK59" i="7"/>
  <c r="AL59" i="7"/>
  <c r="AM59" i="7"/>
  <c r="AN59" i="7"/>
  <c r="AO59" i="7"/>
  <c r="AP59" i="7"/>
  <c r="AS59" i="7"/>
  <c r="AT59" i="7"/>
  <c r="AU59" i="7"/>
  <c r="AV59" i="7"/>
  <c r="AW59" i="7"/>
  <c r="AX59" i="7"/>
  <c r="AY59" i="7"/>
  <c r="AQ58" i="7"/>
  <c r="AR58" i="7"/>
  <c r="AQ57" i="7"/>
  <c r="AR57" i="7"/>
  <c r="AQ56" i="7"/>
  <c r="AR56" i="7"/>
  <c r="AR35" i="5" l="1"/>
  <c r="AQ35" i="5"/>
  <c r="AR34" i="5"/>
  <c r="AQ34" i="5"/>
  <c r="AR33" i="5"/>
  <c r="AQ33" i="5"/>
  <c r="AR32" i="5"/>
  <c r="AQ32" i="5"/>
  <c r="AR31" i="5"/>
  <c r="AQ31" i="5"/>
  <c r="AR30" i="5"/>
  <c r="AQ30" i="5"/>
  <c r="AR29" i="5"/>
  <c r="AQ29" i="5"/>
  <c r="AR28" i="5"/>
  <c r="AQ28" i="5"/>
  <c r="AR26" i="5"/>
  <c r="AQ26" i="5"/>
  <c r="AR24" i="5"/>
  <c r="AQ24" i="5"/>
  <c r="AR23" i="5"/>
  <c r="AQ23" i="5"/>
  <c r="AQ36" i="3"/>
  <c r="AR36" i="3"/>
  <c r="AQ37" i="3"/>
  <c r="AR37" i="3"/>
  <c r="AQ38" i="3"/>
  <c r="AR38" i="3"/>
  <c r="AQ39" i="3"/>
  <c r="AR39" i="3"/>
  <c r="AQ40" i="3"/>
  <c r="AR40" i="3"/>
  <c r="AQ41" i="3"/>
  <c r="AR41" i="3"/>
  <c r="AQ42" i="3"/>
  <c r="AR42" i="3"/>
  <c r="AQ44" i="3"/>
  <c r="AR44" i="3"/>
  <c r="AQ45" i="3"/>
  <c r="AR45" i="3"/>
  <c r="AQ47" i="3"/>
  <c r="AR47" i="3"/>
  <c r="AQ48" i="3"/>
  <c r="AR48" i="3"/>
  <c r="AQ49" i="3"/>
  <c r="AR49" i="3"/>
  <c r="AQ50" i="3"/>
  <c r="AR50" i="3"/>
  <c r="AQ51" i="3"/>
  <c r="AR51" i="3"/>
  <c r="AQ52" i="3"/>
  <c r="AR52" i="3"/>
  <c r="AQ53" i="3"/>
  <c r="AR53" i="3"/>
  <c r="AQ54" i="3"/>
  <c r="AR54" i="3"/>
  <c r="AQ56" i="3"/>
  <c r="AR56" i="3"/>
  <c r="AQ58" i="3"/>
  <c r="AR58" i="3"/>
  <c r="AQ59" i="3"/>
  <c r="AR59" i="3"/>
  <c r="AQ60" i="3"/>
  <c r="AR60" i="3"/>
  <c r="AQ61" i="3"/>
  <c r="AR61" i="3"/>
  <c r="AQ62" i="3"/>
  <c r="AR62" i="3"/>
  <c r="U71" i="4" l="1"/>
  <c r="W71" i="4"/>
  <c r="X71" i="4"/>
  <c r="Z71" i="4"/>
  <c r="AB71" i="4"/>
  <c r="AC71" i="4"/>
  <c r="AE71" i="4"/>
  <c r="AG71" i="4"/>
  <c r="AH71" i="4"/>
  <c r="AJ71" i="4"/>
  <c r="AL71" i="4"/>
  <c r="AM71" i="4"/>
  <c r="AO71" i="4"/>
  <c r="AT71" i="4"/>
  <c r="AU71" i="4"/>
  <c r="AV71" i="4"/>
  <c r="AW71" i="4"/>
  <c r="AX71" i="4"/>
  <c r="AY71" i="4"/>
  <c r="P71" i="4"/>
  <c r="Q71" i="4"/>
  <c r="R71" i="4"/>
  <c r="S71" i="4"/>
  <c r="O71" i="4"/>
  <c r="AQ68" i="3"/>
  <c r="AR68" i="3"/>
  <c r="AT68" i="3"/>
  <c r="AU68" i="3"/>
  <c r="AV68" i="3"/>
  <c r="AW68" i="3"/>
  <c r="AX68" i="3"/>
  <c r="AY68" i="3"/>
  <c r="Q6" i="1" l="1"/>
  <c r="P6" i="1"/>
  <c r="O6" i="1"/>
  <c r="N6" i="1"/>
  <c r="M6" i="1"/>
  <c r="L6" i="1"/>
  <c r="K6" i="1"/>
  <c r="J6" i="1"/>
  <c r="I6" i="1"/>
  <c r="H6" i="1"/>
  <c r="G6" i="1"/>
  <c r="F6" i="1"/>
  <c r="E6" i="1"/>
  <c r="D6" i="1"/>
  <c r="C6" i="1" l="1"/>
  <c r="B6" i="1"/>
  <c r="AQ4" i="8" l="1"/>
  <c r="AR4" i="8"/>
  <c r="AQ5" i="8"/>
  <c r="AR5" i="8"/>
  <c r="AQ6" i="8"/>
  <c r="AR6" i="8"/>
  <c r="AQ7" i="8"/>
  <c r="AR7" i="8"/>
  <c r="AQ8" i="8"/>
  <c r="AR8" i="8"/>
  <c r="AR3" i="8"/>
  <c r="AQ3" i="8"/>
  <c r="AQ4" i="7"/>
  <c r="AR4" i="7"/>
  <c r="AQ5" i="7"/>
  <c r="AR5" i="7"/>
  <c r="AQ6" i="7"/>
  <c r="AR6" i="7"/>
  <c r="AQ7" i="7"/>
  <c r="AR7" i="7"/>
  <c r="AQ8" i="7"/>
  <c r="AR8" i="7"/>
  <c r="AQ10" i="7"/>
  <c r="AR10" i="7"/>
  <c r="AQ11" i="7"/>
  <c r="AR11" i="7"/>
  <c r="AQ12" i="7"/>
  <c r="AR12" i="7"/>
  <c r="AQ13" i="7"/>
  <c r="AR13" i="7"/>
  <c r="AQ14" i="7"/>
  <c r="AR14" i="7"/>
  <c r="AQ15" i="7"/>
  <c r="AR15" i="7"/>
  <c r="AQ16" i="7"/>
  <c r="AR16" i="7"/>
  <c r="AQ17" i="7"/>
  <c r="AR17" i="7"/>
  <c r="AQ18" i="7"/>
  <c r="AR18" i="7"/>
  <c r="AQ19" i="7"/>
  <c r="AR19" i="7"/>
  <c r="AQ20" i="7"/>
  <c r="AR20" i="7"/>
  <c r="AQ21" i="7"/>
  <c r="AR21" i="7"/>
  <c r="AQ22" i="7"/>
  <c r="AR22" i="7"/>
  <c r="AQ23" i="7"/>
  <c r="AR23" i="7"/>
  <c r="AQ24" i="7"/>
  <c r="AR24" i="7"/>
  <c r="AQ25" i="7"/>
  <c r="AR25" i="7"/>
  <c r="AQ28" i="7"/>
  <c r="AR28" i="7"/>
  <c r="AQ29" i="7"/>
  <c r="AR29" i="7"/>
  <c r="AQ30" i="7"/>
  <c r="AR30" i="7"/>
  <c r="AQ31" i="7"/>
  <c r="AR31" i="7"/>
  <c r="AQ32" i="7"/>
  <c r="AR32" i="7"/>
  <c r="AQ33" i="7"/>
  <c r="AR33" i="7"/>
  <c r="AQ34" i="7"/>
  <c r="AR34" i="7"/>
  <c r="AQ35" i="7"/>
  <c r="AR35" i="7"/>
  <c r="AQ36" i="7"/>
  <c r="AR36" i="7"/>
  <c r="AQ37" i="7"/>
  <c r="AR37" i="7"/>
  <c r="AQ38" i="7"/>
  <c r="AR38" i="7"/>
  <c r="AQ39" i="7"/>
  <c r="AR39" i="7"/>
  <c r="AQ40" i="7"/>
  <c r="AR40" i="7"/>
  <c r="AQ41" i="7"/>
  <c r="AR41" i="7"/>
  <c r="AQ42" i="7"/>
  <c r="AR42" i="7"/>
  <c r="AQ43" i="7"/>
  <c r="AR43" i="7"/>
  <c r="AQ44" i="7"/>
  <c r="AR44" i="7"/>
  <c r="AQ46" i="7"/>
  <c r="AR46" i="7"/>
  <c r="AQ47" i="7"/>
  <c r="AR47" i="7"/>
  <c r="AQ50" i="7"/>
  <c r="AR50" i="7"/>
  <c r="AQ51" i="7"/>
  <c r="AR51" i="7"/>
  <c r="AQ52" i="7"/>
  <c r="AR52" i="7"/>
  <c r="AQ54" i="7"/>
  <c r="AR54" i="7"/>
  <c r="AQ55" i="7"/>
  <c r="AR55" i="7"/>
  <c r="AQ4" i="6"/>
  <c r="AR4" i="6"/>
  <c r="AQ5" i="6"/>
  <c r="AR5" i="6"/>
  <c r="AQ7" i="6"/>
  <c r="AR7" i="6"/>
  <c r="AQ24" i="6"/>
  <c r="AR24" i="6"/>
  <c r="AQ25" i="6"/>
  <c r="AR25" i="6"/>
  <c r="AQ28" i="6"/>
  <c r="AR28" i="6"/>
  <c r="AQ29" i="6"/>
  <c r="AR29" i="6"/>
  <c r="AQ30" i="6"/>
  <c r="AR30" i="6"/>
  <c r="AQ31" i="6"/>
  <c r="AR31" i="6"/>
  <c r="AQ32" i="6"/>
  <c r="AR32" i="6"/>
  <c r="AQ33" i="6"/>
  <c r="AR33" i="6"/>
  <c r="AQ34" i="6"/>
  <c r="AR34" i="6"/>
  <c r="AQ35" i="6"/>
  <c r="AR35" i="6"/>
  <c r="AQ37" i="6"/>
  <c r="AR37" i="6"/>
  <c r="AR3" i="6"/>
  <c r="AQ3" i="6"/>
  <c r="AQ4" i="5"/>
  <c r="AR4" i="5"/>
  <c r="AQ5" i="5"/>
  <c r="AR5" i="5"/>
  <c r="AQ6" i="5"/>
  <c r="AR6" i="5"/>
  <c r="AQ7" i="5"/>
  <c r="AR7" i="5"/>
  <c r="AQ8" i="5"/>
  <c r="AR8" i="5"/>
  <c r="AQ9" i="5"/>
  <c r="AR9" i="5"/>
  <c r="AQ10" i="5"/>
  <c r="AR10" i="5"/>
  <c r="AQ11" i="5"/>
  <c r="AR11" i="5"/>
  <c r="AQ12" i="5"/>
  <c r="AR12" i="5"/>
  <c r="AQ13" i="5"/>
  <c r="AR13" i="5"/>
  <c r="AQ14" i="5"/>
  <c r="AR14" i="5"/>
  <c r="AQ15" i="5"/>
  <c r="AR15" i="5"/>
  <c r="AQ16" i="5"/>
  <c r="AR16" i="5"/>
  <c r="AQ17" i="5"/>
  <c r="AR17" i="5"/>
  <c r="AQ18" i="5"/>
  <c r="AR18" i="5"/>
  <c r="AQ19" i="5"/>
  <c r="AR19" i="5"/>
  <c r="AQ20" i="5"/>
  <c r="AR20" i="5"/>
  <c r="AQ22" i="5"/>
  <c r="AR22" i="5"/>
  <c r="AQ6" i="10"/>
  <c r="AR6" i="10"/>
  <c r="AQ3" i="10"/>
  <c r="AQ7" i="10"/>
  <c r="AQ9" i="10"/>
  <c r="AR9" i="10"/>
  <c r="AQ8" i="10"/>
  <c r="AR8" i="10"/>
  <c r="AQ11" i="10"/>
  <c r="AQ13" i="10"/>
  <c r="AR13" i="10"/>
  <c r="AQ10" i="10"/>
  <c r="AR10" i="10"/>
  <c r="AQ12" i="10"/>
  <c r="AR12" i="10"/>
  <c r="AQ15" i="10"/>
  <c r="AR15" i="10"/>
  <c r="AQ14" i="10"/>
  <c r="AR14" i="10"/>
  <c r="AQ18" i="10"/>
  <c r="AR18" i="10"/>
  <c r="AQ16" i="10"/>
  <c r="AR16" i="10"/>
  <c r="AQ17" i="10"/>
  <c r="AR17" i="10"/>
  <c r="AQ28" i="10"/>
  <c r="AR28" i="10"/>
  <c r="AQ29" i="10"/>
  <c r="AR29" i="10"/>
  <c r="AQ26" i="10"/>
  <c r="AR26" i="10"/>
  <c r="AQ27" i="10"/>
  <c r="AR27" i="10"/>
  <c r="AQ30" i="10"/>
  <c r="AR30" i="10"/>
  <c r="AQ25" i="10"/>
  <c r="AR25" i="10"/>
  <c r="AQ20" i="10"/>
  <c r="AR20" i="10"/>
  <c r="AQ23" i="10"/>
  <c r="AR23" i="10"/>
  <c r="AQ21" i="10"/>
  <c r="AR21" i="10"/>
  <c r="AQ22" i="10"/>
  <c r="AR22" i="10"/>
  <c r="AQ19" i="10"/>
  <c r="AR19" i="10"/>
  <c r="AQ24" i="10"/>
  <c r="AR24" i="10"/>
  <c r="AQ31" i="10"/>
  <c r="AR31" i="10"/>
  <c r="AQ32" i="10"/>
  <c r="AR32" i="10"/>
  <c r="AQ45" i="10"/>
  <c r="AR45" i="10"/>
  <c r="AQ46" i="10"/>
  <c r="AR46" i="10"/>
  <c r="AQ47" i="10"/>
  <c r="AR47" i="10"/>
  <c r="AQ48" i="10"/>
  <c r="AR48" i="10"/>
  <c r="AQ86" i="10"/>
  <c r="AR86" i="10"/>
  <c r="AQ50" i="10"/>
  <c r="AR50" i="10"/>
  <c r="AQ51" i="10"/>
  <c r="AR51" i="10"/>
  <c r="AQ52" i="10"/>
  <c r="AR52" i="10"/>
  <c r="AQ87" i="10"/>
  <c r="AR87" i="10"/>
  <c r="AQ88" i="10"/>
  <c r="AR88" i="10"/>
  <c r="AQ89" i="10"/>
  <c r="AR89" i="10"/>
  <c r="AQ90" i="10"/>
  <c r="AR90" i="10"/>
  <c r="AQ91" i="10"/>
  <c r="AR91" i="10"/>
  <c r="AQ92" i="10"/>
  <c r="AR92" i="10"/>
  <c r="AQ93" i="10"/>
  <c r="AR93" i="10"/>
  <c r="AQ49" i="10"/>
  <c r="AR49" i="10"/>
  <c r="AQ37" i="10"/>
  <c r="AR37" i="10"/>
  <c r="AQ39" i="10"/>
  <c r="AQ36" i="10"/>
  <c r="AR36" i="10"/>
  <c r="AQ41" i="10"/>
  <c r="AR41" i="10"/>
  <c r="AQ44" i="10"/>
  <c r="AR44" i="10"/>
  <c r="AQ157" i="10"/>
  <c r="AR157" i="10"/>
  <c r="AQ85" i="10"/>
  <c r="AR85" i="10"/>
  <c r="AQ238" i="10"/>
  <c r="AR238" i="10"/>
  <c r="AQ227" i="10"/>
  <c r="AR227" i="10"/>
  <c r="AQ253" i="10"/>
  <c r="AR253" i="10"/>
  <c r="AQ59" i="10"/>
  <c r="AR59" i="10"/>
  <c r="AQ84" i="10"/>
  <c r="AR84" i="10"/>
  <c r="AQ296" i="10"/>
  <c r="AR296" i="10"/>
  <c r="AQ169" i="10"/>
  <c r="AR169" i="10"/>
  <c r="AQ33" i="10"/>
  <c r="AR33" i="10"/>
  <c r="AQ34" i="10"/>
  <c r="AR34" i="10"/>
  <c r="AQ42" i="10"/>
  <c r="AR42" i="10"/>
  <c r="AQ35" i="10"/>
  <c r="AR35" i="10"/>
  <c r="AQ38" i="10"/>
  <c r="AR38" i="10"/>
  <c r="AQ40" i="10"/>
  <c r="AR40" i="10"/>
  <c r="AQ54" i="10"/>
  <c r="AR54" i="10"/>
  <c r="AQ55" i="10"/>
  <c r="AR55" i="10"/>
  <c r="AQ56" i="10"/>
  <c r="AR56" i="10"/>
  <c r="AQ57" i="10"/>
  <c r="AR57" i="10"/>
  <c r="AQ58" i="10"/>
  <c r="AR58" i="10"/>
  <c r="AQ60" i="10"/>
  <c r="AR60" i="10"/>
  <c r="AQ61" i="10"/>
  <c r="AR61" i="10"/>
  <c r="AQ62" i="10"/>
  <c r="AR62" i="10"/>
  <c r="AQ63" i="10"/>
  <c r="AR63" i="10"/>
  <c r="AQ64" i="10"/>
  <c r="AR64" i="10"/>
  <c r="AQ65" i="10"/>
  <c r="AR65" i="10"/>
  <c r="AQ66" i="10"/>
  <c r="AR66" i="10"/>
  <c r="AQ67" i="10"/>
  <c r="AR67" i="10"/>
  <c r="AQ68" i="10"/>
  <c r="AR68" i="10"/>
  <c r="AQ69" i="10"/>
  <c r="AR69" i="10"/>
  <c r="AQ70" i="10"/>
  <c r="AR70" i="10"/>
  <c r="AQ71" i="10"/>
  <c r="AR71" i="10"/>
  <c r="AQ72" i="10"/>
  <c r="AR72" i="10"/>
  <c r="AQ73" i="10"/>
  <c r="AR73" i="10"/>
  <c r="AQ74" i="10"/>
  <c r="AR74" i="10"/>
  <c r="AQ75" i="10"/>
  <c r="AR75" i="10"/>
  <c r="AQ76" i="10"/>
  <c r="AR76" i="10"/>
  <c r="AQ77" i="10"/>
  <c r="AR77" i="10"/>
  <c r="AQ78" i="10"/>
  <c r="AR78" i="10"/>
  <c r="AQ79" i="10"/>
  <c r="AR79" i="10"/>
  <c r="AQ80" i="10"/>
  <c r="AR80" i="10"/>
  <c r="AQ81" i="10"/>
  <c r="AR81" i="10"/>
  <c r="AQ82" i="10"/>
  <c r="AR82" i="10"/>
  <c r="AQ83" i="10"/>
  <c r="AR83" i="10"/>
  <c r="AQ158" i="10"/>
  <c r="AQ192" i="10"/>
  <c r="AR192" i="10"/>
  <c r="AQ161" i="10"/>
  <c r="AR161" i="10"/>
  <c r="AQ162" i="10"/>
  <c r="AR162" i="10"/>
  <c r="AQ159" i="10"/>
  <c r="AR159" i="10"/>
  <c r="AQ160" i="10"/>
  <c r="AR160" i="10"/>
  <c r="AQ155" i="10"/>
  <c r="AQ156" i="10"/>
  <c r="AR156" i="10"/>
  <c r="AQ164" i="10"/>
  <c r="AR164" i="10"/>
  <c r="AQ163" i="10"/>
  <c r="AR163" i="10"/>
  <c r="AQ172" i="10"/>
  <c r="AR172" i="10"/>
  <c r="AQ165" i="10"/>
  <c r="AQ168" i="10"/>
  <c r="AQ174" i="10"/>
  <c r="AQ175" i="10"/>
  <c r="AR175" i="10"/>
  <c r="AQ187" i="10"/>
  <c r="AQ189" i="10"/>
  <c r="AQ178" i="10"/>
  <c r="AR178" i="10"/>
  <c r="AQ185" i="10"/>
  <c r="AR185" i="10"/>
  <c r="AQ182" i="10"/>
  <c r="AR182" i="10"/>
  <c r="AQ183" i="10"/>
  <c r="AR183" i="10"/>
  <c r="AQ179" i="10"/>
  <c r="AR179" i="10"/>
  <c r="AQ170" i="10"/>
  <c r="AQ184" i="10"/>
  <c r="AR184" i="10"/>
  <c r="AQ166" i="10"/>
  <c r="AR166" i="10"/>
  <c r="AQ167" i="10"/>
  <c r="AR167" i="10"/>
  <c r="AQ176" i="10"/>
  <c r="AR176" i="10"/>
  <c r="AQ177" i="10"/>
  <c r="AR177" i="10"/>
  <c r="AQ180" i="10"/>
  <c r="AQ173" i="10"/>
  <c r="AR173" i="10"/>
  <c r="AQ195" i="10"/>
  <c r="AR195" i="10"/>
  <c r="AQ196" i="10"/>
  <c r="AR196" i="10"/>
  <c r="AQ194" i="10"/>
  <c r="AR194" i="10"/>
  <c r="AQ193" i="10"/>
  <c r="AR193" i="10"/>
  <c r="AQ197" i="10"/>
  <c r="AR197" i="10"/>
  <c r="AQ198" i="10"/>
  <c r="AR198" i="10"/>
  <c r="AQ201" i="10"/>
  <c r="AQ202" i="10"/>
  <c r="AQ203" i="10"/>
  <c r="AQ199" i="10"/>
  <c r="AQ204" i="10"/>
  <c r="AR204" i="10"/>
  <c r="AQ205" i="10"/>
  <c r="AR205" i="10"/>
  <c r="AQ206" i="10"/>
  <c r="AR206" i="10"/>
  <c r="AQ207" i="10"/>
  <c r="AR207" i="10"/>
  <c r="AQ208" i="10"/>
  <c r="AR208" i="10"/>
  <c r="AQ210" i="10"/>
  <c r="AQ209" i="10"/>
  <c r="AR209" i="10"/>
  <c r="AQ212" i="10"/>
  <c r="AR212" i="10"/>
  <c r="AQ211" i="10"/>
  <c r="AR211" i="10"/>
  <c r="AQ213" i="10"/>
  <c r="AR213" i="10"/>
  <c r="AQ307" i="10"/>
  <c r="AR307" i="10"/>
  <c r="AQ308" i="10"/>
  <c r="AR308" i="10"/>
  <c r="AQ309" i="10"/>
  <c r="AR309" i="10"/>
  <c r="AQ310" i="10"/>
  <c r="AR310" i="10"/>
  <c r="AQ311" i="10"/>
  <c r="AR311" i="10"/>
  <c r="AQ312" i="10"/>
  <c r="AR312" i="10"/>
  <c r="AQ313" i="10"/>
  <c r="AR313" i="10"/>
  <c r="AQ315" i="10"/>
  <c r="AR315" i="10"/>
  <c r="AQ314" i="10"/>
  <c r="AR314" i="10"/>
  <c r="AQ317" i="10"/>
  <c r="AR317" i="10"/>
  <c r="AQ316" i="10"/>
  <c r="AR316" i="10"/>
  <c r="AQ306" i="10"/>
  <c r="AR306" i="10"/>
  <c r="AQ305" i="10"/>
  <c r="AR305" i="10"/>
  <c r="AQ304" i="10"/>
  <c r="AR304" i="10"/>
  <c r="AQ303" i="10"/>
  <c r="AR303" i="10"/>
  <c r="AQ243" i="10"/>
  <c r="AR243" i="10"/>
  <c r="AQ244" i="10"/>
  <c r="AR244" i="10"/>
  <c r="AQ245" i="10"/>
  <c r="AR245" i="10"/>
  <c r="AQ246" i="10"/>
  <c r="AR246" i="10"/>
  <c r="AQ247" i="10"/>
  <c r="AQ248" i="10"/>
  <c r="AR248" i="10"/>
  <c r="AQ249" i="10"/>
  <c r="AR249" i="10"/>
  <c r="AQ250" i="10"/>
  <c r="AR250" i="10"/>
  <c r="AQ251" i="10"/>
  <c r="AR251" i="10"/>
  <c r="AQ252" i="10"/>
  <c r="AR252" i="10"/>
  <c r="AQ254" i="10"/>
  <c r="AQ255" i="10"/>
  <c r="AR255" i="10"/>
  <c r="AQ256" i="10"/>
  <c r="AR256" i="10"/>
  <c r="AQ257" i="10"/>
  <c r="AQ258" i="10"/>
  <c r="AR258" i="10"/>
  <c r="AQ259" i="10"/>
  <c r="AR259" i="10"/>
  <c r="AQ266" i="10"/>
  <c r="AR266" i="10"/>
  <c r="AQ267" i="10"/>
  <c r="AR267" i="10"/>
  <c r="AQ268" i="10"/>
  <c r="AR268" i="10"/>
  <c r="AQ269" i="10"/>
  <c r="AQ270" i="10"/>
  <c r="AR270" i="10"/>
  <c r="AQ271" i="10"/>
  <c r="AR271" i="10"/>
  <c r="AQ272" i="10"/>
  <c r="AR272" i="10"/>
  <c r="AQ273" i="10"/>
  <c r="AQ274" i="10"/>
  <c r="AR274" i="10"/>
  <c r="AQ275" i="10"/>
  <c r="AR275" i="10"/>
  <c r="AQ276" i="10"/>
  <c r="AR276" i="10"/>
  <c r="AQ277" i="10"/>
  <c r="AR277" i="10"/>
  <c r="AQ278" i="10"/>
  <c r="AR278" i="10"/>
  <c r="AQ279" i="10"/>
  <c r="AR279" i="10"/>
  <c r="AQ280" i="10"/>
  <c r="AQ281" i="10"/>
  <c r="AR281" i="10"/>
  <c r="AQ282" i="10"/>
  <c r="AR282" i="10"/>
  <c r="AQ283" i="10"/>
  <c r="AR283" i="10"/>
  <c r="AQ285" i="10"/>
  <c r="AR285" i="10"/>
  <c r="AQ286" i="10"/>
  <c r="AR286" i="10"/>
  <c r="AQ287" i="10"/>
  <c r="AR287" i="10"/>
  <c r="AQ302" i="10"/>
  <c r="AR302" i="10"/>
  <c r="AQ301" i="10"/>
  <c r="AR301" i="10"/>
  <c r="AQ261" i="10"/>
  <c r="AR261" i="10"/>
  <c r="AQ264" i="10"/>
  <c r="AR264" i="10"/>
  <c r="AQ265" i="10"/>
  <c r="AR265" i="10"/>
  <c r="AQ262" i="10"/>
  <c r="AR262" i="10"/>
  <c r="AQ53" i="10"/>
  <c r="AR53" i="10"/>
  <c r="AQ263" i="10"/>
  <c r="AR263" i="10"/>
  <c r="AQ288" i="10"/>
  <c r="AR288" i="10"/>
  <c r="AQ289" i="10"/>
  <c r="AR289" i="10"/>
  <c r="AQ299" i="10"/>
  <c r="AR299" i="10"/>
  <c r="AQ297" i="10"/>
  <c r="AR297" i="10"/>
  <c r="AQ300" i="10"/>
  <c r="AR300" i="10"/>
  <c r="AQ298" i="10"/>
  <c r="AR298" i="10"/>
  <c r="AQ290" i="10"/>
  <c r="AR290" i="10"/>
  <c r="AQ292" i="10"/>
  <c r="AR292" i="10"/>
  <c r="AQ294" i="10"/>
  <c r="AQ293" i="10"/>
  <c r="AR293" i="10"/>
  <c r="AQ291" i="10"/>
  <c r="AR291" i="10"/>
  <c r="AQ295" i="10"/>
  <c r="AR295" i="10"/>
  <c r="AQ230" i="10"/>
  <c r="AR230" i="10"/>
  <c r="AQ236" i="10"/>
  <c r="AR236" i="10"/>
  <c r="AQ222" i="10"/>
  <c r="AR222" i="10"/>
  <c r="AQ233" i="10"/>
  <c r="AR233" i="10"/>
  <c r="AQ223" i="10"/>
  <c r="AR223" i="10"/>
  <c r="AQ225" i="10"/>
  <c r="AR225" i="10"/>
  <c r="AQ228" i="10"/>
  <c r="AR228" i="10"/>
  <c r="AQ224" i="10"/>
  <c r="AR224" i="10"/>
  <c r="AQ234" i="10"/>
  <c r="AR234" i="10"/>
  <c r="AQ226" i="10"/>
  <c r="AR226" i="10"/>
  <c r="AQ231" i="10"/>
  <c r="AR231" i="10"/>
  <c r="AQ229" i="10"/>
  <c r="AR229" i="10"/>
  <c r="AQ235" i="10"/>
  <c r="AR235" i="10"/>
  <c r="AQ232" i="10"/>
  <c r="AR232" i="10"/>
  <c r="AQ220" i="10"/>
  <c r="AR220" i="10"/>
  <c r="AQ221" i="10"/>
  <c r="AR221" i="10"/>
  <c r="AQ218" i="10"/>
  <c r="AR218" i="10"/>
  <c r="AQ219" i="10"/>
  <c r="AR219" i="10"/>
  <c r="AQ214" i="10"/>
  <c r="AR214" i="10"/>
  <c r="AQ217" i="10"/>
  <c r="AR217" i="10"/>
  <c r="AQ216" i="10"/>
  <c r="AR216" i="10"/>
  <c r="AQ239" i="10"/>
  <c r="AR239" i="10"/>
  <c r="AQ242" i="10"/>
  <c r="AR242" i="10"/>
  <c r="AQ240" i="10"/>
  <c r="AR240" i="10"/>
  <c r="AQ241" i="10"/>
  <c r="AR241" i="10"/>
  <c r="AQ215" i="10"/>
  <c r="AQ98" i="10"/>
  <c r="AR98" i="10"/>
  <c r="AQ101" i="10"/>
  <c r="AR101" i="10"/>
  <c r="AQ148" i="10"/>
  <c r="AR148" i="10"/>
  <c r="AQ146" i="10"/>
  <c r="AR146" i="10"/>
  <c r="AQ149" i="10"/>
  <c r="AR149" i="10"/>
  <c r="AQ145" i="10"/>
  <c r="AR145" i="10"/>
  <c r="AQ147" i="10"/>
  <c r="AR147" i="10"/>
  <c r="AQ154" i="10"/>
  <c r="AR154" i="10"/>
  <c r="AQ153" i="10"/>
  <c r="AR153" i="10"/>
  <c r="AQ152" i="10"/>
  <c r="AR152" i="10"/>
  <c r="AQ99" i="10"/>
  <c r="AR99" i="10"/>
  <c r="AQ100" i="10"/>
  <c r="AR100" i="10"/>
  <c r="AQ191" i="10"/>
  <c r="AR191" i="10"/>
  <c r="AQ97" i="10"/>
  <c r="AR97" i="10"/>
  <c r="AQ95" i="10"/>
  <c r="AR95" i="10"/>
  <c r="AQ190" i="10"/>
  <c r="AR190" i="10"/>
  <c r="AQ188" i="10"/>
  <c r="AR188" i="10"/>
  <c r="AQ151" i="10"/>
  <c r="AR151" i="10"/>
  <c r="AQ96" i="10"/>
  <c r="AR96" i="10"/>
  <c r="AQ150" i="10"/>
  <c r="AR150" i="10"/>
  <c r="AQ134" i="10"/>
  <c r="AR134" i="10"/>
  <c r="AQ135" i="10"/>
  <c r="AR135" i="10"/>
  <c r="AQ110" i="10"/>
  <c r="AR110" i="10"/>
  <c r="AQ94" i="10"/>
  <c r="AR94" i="10"/>
  <c r="AQ108" i="10"/>
  <c r="AR108" i="10"/>
  <c r="AQ111" i="10"/>
  <c r="AR111" i="10"/>
  <c r="AQ125" i="10"/>
  <c r="AR125" i="10"/>
  <c r="AQ104" i="10"/>
  <c r="AR104" i="10"/>
  <c r="AQ126" i="10"/>
  <c r="AR126" i="10"/>
  <c r="AQ121" i="10"/>
  <c r="AR121" i="10"/>
  <c r="AQ143" i="10"/>
  <c r="AR143" i="10"/>
  <c r="AQ114" i="10"/>
  <c r="AR114" i="10"/>
  <c r="AQ106" i="10"/>
  <c r="AR106" i="10"/>
  <c r="AQ115" i="10"/>
  <c r="AR115" i="10"/>
  <c r="AQ127" i="10"/>
  <c r="AR127" i="10"/>
  <c r="AQ128" i="10"/>
  <c r="AR128" i="10"/>
  <c r="AQ129" i="10"/>
  <c r="AR129" i="10"/>
  <c r="AQ102" i="10"/>
  <c r="AR102" i="10"/>
  <c r="AQ130" i="10"/>
  <c r="AR130" i="10"/>
  <c r="AQ131" i="10"/>
  <c r="AR131" i="10"/>
  <c r="AQ107" i="10"/>
  <c r="AR107" i="10"/>
  <c r="AQ144" i="10"/>
  <c r="AR144" i="10"/>
  <c r="AQ136" i="10"/>
  <c r="AR136" i="10"/>
  <c r="AQ117" i="10"/>
  <c r="AR117" i="10"/>
  <c r="AQ119" i="10"/>
  <c r="AR119" i="10"/>
  <c r="AQ132" i="10"/>
  <c r="AR132" i="10"/>
  <c r="AQ118" i="10"/>
  <c r="AR118" i="10"/>
  <c r="AQ133" i="10"/>
  <c r="AR133" i="10"/>
  <c r="AQ123" i="10"/>
  <c r="AR123" i="10"/>
  <c r="AQ138" i="10"/>
  <c r="AR138" i="10"/>
  <c r="AQ120" i="10"/>
  <c r="AR120" i="10"/>
  <c r="AQ139" i="10"/>
  <c r="AR139" i="10"/>
  <c r="AQ109" i="10"/>
  <c r="AR109" i="10"/>
  <c r="AQ116" i="10"/>
  <c r="AR116" i="10"/>
  <c r="AQ105" i="10"/>
  <c r="AR105" i="10"/>
  <c r="AQ112" i="10"/>
  <c r="AR112" i="10"/>
  <c r="AQ103" i="10"/>
  <c r="AR103" i="10"/>
  <c r="AQ140" i="10"/>
  <c r="AR140" i="10"/>
  <c r="AQ122" i="10"/>
  <c r="AR122" i="10"/>
  <c r="AQ141" i="10"/>
  <c r="AR141" i="10"/>
  <c r="AQ142" i="10"/>
  <c r="AR142" i="10"/>
  <c r="AQ113" i="10"/>
  <c r="AR113" i="10"/>
  <c r="AQ124" i="10"/>
  <c r="AR124" i="10"/>
  <c r="AR5" i="10"/>
  <c r="AQ5" i="10"/>
  <c r="AQ4" i="4"/>
  <c r="AR4" i="4"/>
  <c r="AQ5" i="4"/>
  <c r="AR5" i="4"/>
  <c r="AQ6" i="4"/>
  <c r="AR6" i="4"/>
  <c r="AQ9" i="4"/>
  <c r="AR9" i="4"/>
  <c r="AQ24" i="4"/>
  <c r="AQ71" i="4" s="1"/>
  <c r="AR24" i="4"/>
  <c r="AR71" i="4" s="1"/>
  <c r="AQ26" i="4"/>
  <c r="AR26" i="4"/>
  <c r="AQ27" i="4"/>
  <c r="AR27" i="4"/>
  <c r="AQ13" i="4"/>
  <c r="AR13" i="4"/>
  <c r="AQ12" i="4"/>
  <c r="AR12" i="4"/>
  <c r="AQ31" i="4"/>
  <c r="AR31" i="4"/>
  <c r="AQ14" i="4"/>
  <c r="AR14" i="4"/>
  <c r="AQ35" i="4"/>
  <c r="AR35" i="4"/>
  <c r="AQ15" i="4"/>
  <c r="AR15" i="4"/>
  <c r="AQ16" i="4"/>
  <c r="AR16" i="4"/>
  <c r="AQ39" i="4"/>
  <c r="AR39" i="4"/>
  <c r="AQ40" i="4"/>
  <c r="AR40" i="4"/>
  <c r="AQ41" i="4"/>
  <c r="AR41" i="4"/>
  <c r="AQ42" i="4"/>
  <c r="AR42" i="4"/>
  <c r="AQ43" i="4"/>
  <c r="AR43" i="4"/>
  <c r="AQ44" i="4"/>
  <c r="AR44" i="4"/>
  <c r="AQ45" i="4"/>
  <c r="AR45" i="4"/>
  <c r="AQ46" i="4"/>
  <c r="AR46" i="4"/>
  <c r="AQ47" i="4"/>
  <c r="AR47" i="4"/>
  <c r="AQ48" i="4"/>
  <c r="AR48" i="4"/>
  <c r="AQ49" i="4"/>
  <c r="AR49" i="4"/>
  <c r="AQ50" i="4"/>
  <c r="AR50" i="4"/>
  <c r="AQ51" i="4"/>
  <c r="AR51" i="4"/>
  <c r="AQ52" i="4"/>
  <c r="AR52" i="4"/>
  <c r="AQ54" i="4"/>
  <c r="AR54" i="4"/>
  <c r="AQ55" i="4"/>
  <c r="AR55" i="4"/>
  <c r="AQ56" i="4"/>
  <c r="AR56" i="4"/>
  <c r="AQ57" i="4"/>
  <c r="AR57" i="4"/>
  <c r="AQ58" i="4"/>
  <c r="AR58" i="4"/>
  <c r="AQ59" i="4"/>
  <c r="AR59" i="4"/>
  <c r="AQ60" i="4"/>
  <c r="AR60" i="4"/>
  <c r="AQ20" i="4"/>
  <c r="AR20" i="4"/>
  <c r="AQ62" i="4"/>
  <c r="AR62" i="4"/>
  <c r="AQ18" i="4"/>
  <c r="AR18" i="4"/>
  <c r="AQ21" i="4"/>
  <c r="AR21" i="4"/>
  <c r="AQ66" i="4"/>
  <c r="AR66" i="4"/>
  <c r="AR3" i="4"/>
  <c r="AQ3" i="4"/>
  <c r="AQ4" i="3"/>
  <c r="AR4" i="3"/>
  <c r="AQ6" i="3"/>
  <c r="AR6" i="3"/>
  <c r="AQ7" i="3"/>
  <c r="AR7" i="3"/>
  <c r="AQ8" i="3"/>
  <c r="AR8" i="3"/>
  <c r="AQ9" i="3"/>
  <c r="AR9" i="3"/>
  <c r="AQ10" i="3"/>
  <c r="AR10" i="3"/>
  <c r="AQ12" i="3"/>
  <c r="AR12" i="3"/>
  <c r="AQ13" i="3"/>
  <c r="AR13" i="3"/>
  <c r="AQ14" i="3"/>
  <c r="AR14" i="3"/>
  <c r="AQ15" i="3"/>
  <c r="AR15" i="3"/>
  <c r="AQ16" i="3"/>
  <c r="AR16" i="3"/>
  <c r="AQ17" i="3"/>
  <c r="AR17" i="3"/>
  <c r="AQ18" i="3"/>
  <c r="AR18" i="3"/>
  <c r="AQ19" i="3"/>
  <c r="AR19" i="3"/>
  <c r="AQ20" i="3"/>
  <c r="AR20" i="3"/>
  <c r="AQ21" i="3"/>
  <c r="AR21" i="3"/>
  <c r="AQ22" i="3"/>
  <c r="AR22" i="3"/>
  <c r="AQ23" i="3"/>
  <c r="AR23" i="3"/>
  <c r="AQ25" i="3"/>
  <c r="AR25" i="3"/>
  <c r="AQ26" i="3"/>
  <c r="AR26" i="3"/>
  <c r="AQ27" i="3"/>
  <c r="AR27" i="3"/>
  <c r="AQ28" i="3"/>
  <c r="AR28" i="3"/>
  <c r="AQ29" i="3"/>
  <c r="AR29" i="3"/>
  <c r="AQ30" i="3"/>
  <c r="AR30" i="3"/>
  <c r="AQ31" i="3"/>
  <c r="AR31" i="3"/>
  <c r="AQ32" i="3"/>
  <c r="AR32" i="3"/>
  <c r="AQ33" i="3"/>
  <c r="AR33" i="3"/>
  <c r="AQ34" i="3"/>
  <c r="AR34" i="3"/>
  <c r="AQ35" i="3"/>
  <c r="AR35" i="3"/>
  <c r="AQ63" i="3"/>
  <c r="AR63" i="3"/>
  <c r="AR3" i="3"/>
  <c r="AQ3" i="3"/>
  <c r="AR7" i="2"/>
  <c r="AR10" i="2"/>
  <c r="AR21" i="2"/>
  <c r="AR23" i="2"/>
  <c r="AR24" i="2"/>
  <c r="AR26" i="2"/>
  <c r="AR27" i="2"/>
  <c r="AR28" i="2"/>
  <c r="AR29" i="2"/>
  <c r="AR15" i="2"/>
  <c r="AR16" i="2"/>
  <c r="AR17" i="2"/>
  <c r="AR18" i="2"/>
  <c r="AR19" i="2"/>
  <c r="AR20" i="2"/>
  <c r="AR30" i="2"/>
  <c r="AR31" i="2"/>
  <c r="AR32" i="2"/>
  <c r="AR33" i="2"/>
  <c r="AR34" i="2"/>
  <c r="AR35" i="2"/>
  <c r="AR14" i="2"/>
  <c r="AR36" i="2"/>
  <c r="AR37" i="2"/>
  <c r="AR38" i="2"/>
  <c r="AR39" i="2"/>
  <c r="AR40" i="2"/>
  <c r="AR41" i="2"/>
  <c r="AR42" i="2"/>
  <c r="AR43" i="2"/>
  <c r="AR44" i="2"/>
  <c r="AR45" i="2"/>
  <c r="AR46" i="2"/>
  <c r="AR47" i="2"/>
  <c r="AR48" i="2"/>
  <c r="AR49" i="2"/>
  <c r="AR50" i="2"/>
  <c r="AR51" i="2"/>
  <c r="AR52" i="2"/>
  <c r="AR53" i="2"/>
  <c r="AR54" i="2"/>
  <c r="AR55" i="2"/>
  <c r="AQ7" i="2"/>
  <c r="AQ10" i="2"/>
  <c r="AQ21" i="2"/>
  <c r="AQ23" i="2"/>
  <c r="AQ24" i="2"/>
  <c r="AQ26" i="2"/>
  <c r="AQ27" i="2"/>
  <c r="AQ28" i="2"/>
  <c r="AQ29" i="2"/>
  <c r="AQ15" i="2"/>
  <c r="AQ16" i="2"/>
  <c r="AQ17" i="2"/>
  <c r="AQ18" i="2"/>
  <c r="AQ19" i="2"/>
  <c r="AQ20" i="2"/>
  <c r="AQ30" i="2"/>
  <c r="AQ31" i="2"/>
  <c r="AQ32" i="2"/>
  <c r="AQ33" i="2"/>
  <c r="AQ34" i="2"/>
  <c r="AQ35" i="2"/>
  <c r="AQ14" i="2"/>
  <c r="AQ36" i="2"/>
  <c r="AQ37" i="2"/>
  <c r="AQ38" i="2"/>
  <c r="AQ39" i="2"/>
  <c r="AQ40" i="2"/>
  <c r="AQ41" i="2"/>
  <c r="AQ42" i="2"/>
  <c r="AQ43" i="2"/>
  <c r="AQ44" i="2"/>
  <c r="AQ45" i="2"/>
  <c r="AQ46" i="2"/>
  <c r="AQ47" i="2"/>
  <c r="AQ48" i="2"/>
  <c r="AQ49" i="2"/>
  <c r="AQ50" i="2"/>
  <c r="AQ51" i="2"/>
  <c r="AQ52" i="2"/>
  <c r="AQ53" i="2"/>
  <c r="AQ54" i="2"/>
  <c r="AQ55" i="2"/>
  <c r="AQ11" i="8" l="1"/>
  <c r="AR11" i="8"/>
  <c r="AQ321" i="10"/>
  <c r="AQ38" i="5"/>
  <c r="AR38" i="5"/>
  <c r="AQ59" i="7"/>
  <c r="AR59" i="7"/>
  <c r="AR69" i="4"/>
  <c r="AY69" i="4"/>
  <c r="AY70" i="4" s="1"/>
  <c r="AX69" i="4"/>
  <c r="AX70" i="4" s="1"/>
  <c r="AW69" i="4"/>
  <c r="AW70" i="4" s="1"/>
  <c r="AV69" i="4"/>
  <c r="AV70" i="4" s="1"/>
  <c r="AU69" i="4"/>
  <c r="AU70" i="4" s="1"/>
  <c r="AT69" i="4"/>
  <c r="AT70" i="4" s="1"/>
  <c r="AQ69" i="4"/>
  <c r="AQ70" i="4" s="1"/>
  <c r="AO69" i="4"/>
  <c r="AM69" i="4"/>
  <c r="AL69" i="4"/>
  <c r="AL70" i="4" s="1"/>
  <c r="AJ69" i="4"/>
  <c r="AH69" i="4"/>
  <c r="AG69" i="4"/>
  <c r="AG70" i="4" s="1"/>
  <c r="AE69" i="4"/>
  <c r="AC69" i="4"/>
  <c r="AB69" i="4"/>
  <c r="AB70" i="4" s="1"/>
  <c r="Z69" i="4"/>
  <c r="X69" i="4"/>
  <c r="W69" i="4"/>
  <c r="W70" i="4" s="1"/>
  <c r="U69" i="4"/>
  <c r="S69" i="4"/>
  <c r="R69" i="4"/>
  <c r="Q69" i="4"/>
  <c r="B20" i="1"/>
  <c r="B17" i="1"/>
  <c r="B15" i="1"/>
  <c r="B13" i="1"/>
  <c r="AY59" i="2"/>
  <c r="AY60" i="2" s="1"/>
  <c r="AX59" i="2"/>
  <c r="AX60" i="2" s="1"/>
  <c r="AW59" i="2"/>
  <c r="AW60" i="2" s="1"/>
  <c r="AV59" i="2"/>
  <c r="AV60" i="2" s="1"/>
  <c r="AU59" i="2"/>
  <c r="AU60" i="2" s="1"/>
  <c r="AT59" i="2"/>
  <c r="AT60" i="2" s="1"/>
  <c r="AO59" i="2"/>
  <c r="AO60" i="2" s="1"/>
  <c r="Q2" i="1" s="1"/>
  <c r="AM59" i="2"/>
  <c r="AM60" i="2" s="1"/>
  <c r="P2" i="1" s="1"/>
  <c r="AL59" i="2"/>
  <c r="AL60" i="2" s="1"/>
  <c r="AJ59" i="2"/>
  <c r="AJ60" i="2" s="1"/>
  <c r="O2" i="1" s="1"/>
  <c r="AH59" i="2"/>
  <c r="AH60" i="2" s="1"/>
  <c r="N2" i="1" s="1"/>
  <c r="AG59" i="2"/>
  <c r="AG60" i="2" s="1"/>
  <c r="AE59" i="2"/>
  <c r="AE60" i="2" s="1"/>
  <c r="M2" i="1" s="1"/>
  <c r="AC59" i="2"/>
  <c r="AC60" i="2" s="1"/>
  <c r="L2" i="1" s="1"/>
  <c r="AB59" i="2"/>
  <c r="AB60" i="2" s="1"/>
  <c r="Z59" i="2"/>
  <c r="Z60" i="2" s="1"/>
  <c r="K2" i="1" s="1"/>
  <c r="X59" i="2"/>
  <c r="X60" i="2" s="1"/>
  <c r="J2" i="1" s="1"/>
  <c r="W59" i="2"/>
  <c r="W60" i="2" s="1"/>
  <c r="U59" i="2"/>
  <c r="S59" i="2"/>
  <c r="S60" i="2" s="1"/>
  <c r="H2" i="1" s="1"/>
  <c r="R59" i="2"/>
  <c r="R60" i="2" s="1"/>
  <c r="Q59" i="2"/>
  <c r="Q60" i="2" s="1"/>
  <c r="F2" i="1" s="1"/>
  <c r="P59" i="2"/>
  <c r="O59" i="2"/>
  <c r="O60" i="2" s="1"/>
  <c r="AY38" i="6"/>
  <c r="AY64" i="3" s="1"/>
  <c r="AX38" i="6"/>
  <c r="AX64" i="3" s="1"/>
  <c r="AW38" i="6"/>
  <c r="AW64" i="3" s="1"/>
  <c r="AV38" i="6"/>
  <c r="AV64" i="3" s="1"/>
  <c r="AU38" i="6"/>
  <c r="AU64" i="3" s="1"/>
  <c r="AT38" i="6"/>
  <c r="AT64" i="3" s="1"/>
  <c r="AR38" i="6"/>
  <c r="AQ38" i="6"/>
  <c r="AO38" i="6"/>
  <c r="AO64" i="3" s="1"/>
  <c r="AM38" i="6"/>
  <c r="AM64" i="3" s="1"/>
  <c r="AL38" i="6"/>
  <c r="AL64" i="3" s="1"/>
  <c r="AJ38" i="6"/>
  <c r="AJ64" i="3" s="1"/>
  <c r="AH38" i="6"/>
  <c r="AH64" i="3" s="1"/>
  <c r="AG38" i="6"/>
  <c r="AG64" i="3" s="1"/>
  <c r="AE38" i="6"/>
  <c r="AE64" i="3" s="1"/>
  <c r="AC38" i="6"/>
  <c r="AC64" i="3" s="1"/>
  <c r="AB38" i="6"/>
  <c r="AB64" i="3" s="1"/>
  <c r="Z38" i="6"/>
  <c r="Z64" i="3" s="1"/>
  <c r="X38" i="6"/>
  <c r="X64" i="3" s="1"/>
  <c r="W38" i="6"/>
  <c r="W64" i="3" s="1"/>
  <c r="U38" i="6"/>
  <c r="U64" i="3" s="1"/>
  <c r="S38" i="6"/>
  <c r="S64" i="3" s="1"/>
  <c r="R38" i="6"/>
  <c r="R64" i="3" s="1"/>
  <c r="Q38" i="6"/>
  <c r="Q64" i="3" s="1"/>
  <c r="P38" i="6"/>
  <c r="P64" i="3" s="1"/>
  <c r="O64" i="3"/>
  <c r="AY65" i="3"/>
  <c r="AX65" i="3"/>
  <c r="AW65" i="3"/>
  <c r="AV65" i="3"/>
  <c r="AU65" i="3"/>
  <c r="AT65" i="3"/>
  <c r="AO65" i="3"/>
  <c r="AM65" i="3"/>
  <c r="AL65" i="3"/>
  <c r="AJ65" i="3"/>
  <c r="AH65" i="3"/>
  <c r="AG65" i="3"/>
  <c r="AE65" i="3"/>
  <c r="AC65" i="3"/>
  <c r="AB65" i="3"/>
  <c r="Z65" i="3"/>
  <c r="X65" i="3"/>
  <c r="W65" i="3"/>
  <c r="U65" i="3"/>
  <c r="S65" i="3"/>
  <c r="R65" i="3"/>
  <c r="Q65" i="3"/>
  <c r="P65" i="3"/>
  <c r="O65" i="3"/>
  <c r="AO68" i="3" s="1"/>
  <c r="Q4" i="1" s="1"/>
  <c r="P14" i="1"/>
  <c r="N14" i="1"/>
  <c r="L14" i="1"/>
  <c r="J14" i="1"/>
  <c r="H14" i="1"/>
  <c r="AR215" i="10"/>
  <c r="AR280" i="10"/>
  <c r="U273" i="10"/>
  <c r="AR273" i="10" s="1"/>
  <c r="U269" i="10"/>
  <c r="AR269" i="10" s="1"/>
  <c r="U257" i="10"/>
  <c r="AR257" i="10" s="1"/>
  <c r="U254" i="10"/>
  <c r="AR254" i="10" s="1"/>
  <c r="U247" i="10"/>
  <c r="AR247" i="10" s="1"/>
  <c r="P210" i="10"/>
  <c r="AR210" i="10" s="1"/>
  <c r="R199" i="10"/>
  <c r="AR199" i="10" s="1"/>
  <c r="AR203" i="10"/>
  <c r="AR202" i="10"/>
  <c r="AB201" i="10"/>
  <c r="W201" i="10"/>
  <c r="U201" i="10"/>
  <c r="R201" i="10"/>
  <c r="AL170" i="10"/>
  <c r="AG170" i="10"/>
  <c r="AB170" i="10"/>
  <c r="W170" i="10"/>
  <c r="W189" i="10"/>
  <c r="P189" i="10"/>
  <c r="AR187" i="10"/>
  <c r="AL174" i="10"/>
  <c r="AG174" i="10"/>
  <c r="AB174" i="10"/>
  <c r="W174" i="10"/>
  <c r="R168" i="10"/>
  <c r="P168" i="10"/>
  <c r="AR165" i="10"/>
  <c r="P155" i="10"/>
  <c r="R158" i="10"/>
  <c r="P158" i="10"/>
  <c r="AR39" i="10"/>
  <c r="U11" i="10"/>
  <c r="U7" i="10"/>
  <c r="O66" i="3" l="1"/>
  <c r="O322" i="10" s="1"/>
  <c r="U321" i="10"/>
  <c r="AR11" i="10"/>
  <c r="AR158" i="10"/>
  <c r="AR70" i="4"/>
  <c r="W321" i="10"/>
  <c r="AG321" i="10"/>
  <c r="AB321" i="10"/>
  <c r="R321" i="10"/>
  <c r="AL321" i="10"/>
  <c r="AR7" i="10"/>
  <c r="AR155" i="10"/>
  <c r="P321" i="10"/>
  <c r="U60" i="2"/>
  <c r="I2" i="1" s="1"/>
  <c r="I23" i="1" s="1"/>
  <c r="AR168" i="10"/>
  <c r="AR189" i="10"/>
  <c r="AQ64" i="3"/>
  <c r="AR64" i="3"/>
  <c r="L5" i="1"/>
  <c r="AC70" i="4"/>
  <c r="M5" i="1"/>
  <c r="AE70" i="4"/>
  <c r="I5" i="1"/>
  <c r="U70" i="4"/>
  <c r="N5" i="1"/>
  <c r="AH70" i="4"/>
  <c r="O5" i="1"/>
  <c r="AJ70" i="4"/>
  <c r="J5" i="1"/>
  <c r="X70" i="4"/>
  <c r="K5" i="1"/>
  <c r="Z70" i="4"/>
  <c r="P5" i="1"/>
  <c r="AM70" i="4"/>
  <c r="Q5" i="1"/>
  <c r="AO70" i="4"/>
  <c r="H5" i="1"/>
  <c r="S70" i="4"/>
  <c r="G5" i="1"/>
  <c r="R70" i="4"/>
  <c r="E5" i="1"/>
  <c r="P70" i="4"/>
  <c r="F5" i="1"/>
  <c r="Q70" i="4"/>
  <c r="D5" i="1"/>
  <c r="O70" i="4"/>
  <c r="P60" i="2"/>
  <c r="AR59" i="2"/>
  <c r="D2" i="1"/>
  <c r="AQ59" i="2"/>
  <c r="AQ60" i="2" s="1"/>
  <c r="B14" i="1"/>
  <c r="U68" i="3"/>
  <c r="AH68" i="3"/>
  <c r="S68" i="3"/>
  <c r="W68" i="3"/>
  <c r="AJ68" i="3"/>
  <c r="O68" i="3"/>
  <c r="X68" i="3"/>
  <c r="AL68" i="3"/>
  <c r="Z68" i="3"/>
  <c r="AM68" i="3"/>
  <c r="R68" i="3"/>
  <c r="AB68" i="3"/>
  <c r="AG68" i="3"/>
  <c r="AC68" i="3"/>
  <c r="P68" i="3"/>
  <c r="AE68" i="3"/>
  <c r="Q68" i="3"/>
  <c r="AR180" i="10"/>
  <c r="AQ65" i="3"/>
  <c r="AR65" i="3"/>
  <c r="AR294" i="10"/>
  <c r="AR201" i="10"/>
  <c r="AR3" i="10"/>
  <c r="AR174" i="10"/>
  <c r="AR170" i="10"/>
  <c r="G2" i="1"/>
  <c r="AH66" i="3"/>
  <c r="AU66" i="3"/>
  <c r="AM66" i="3"/>
  <c r="P3" i="1" s="1"/>
  <c r="AX66" i="3"/>
  <c r="R66" i="3"/>
  <c r="W66" i="3"/>
  <c r="AB66" i="3"/>
  <c r="U66" i="3"/>
  <c r="P66" i="3"/>
  <c r="X66" i="3"/>
  <c r="Z66" i="3"/>
  <c r="S66" i="3"/>
  <c r="S322" i="10" s="1"/>
  <c r="AY66" i="3"/>
  <c r="AE66" i="3"/>
  <c r="AT66" i="3"/>
  <c r="AL66" i="3"/>
  <c r="AJ66" i="3"/>
  <c r="AO66" i="3"/>
  <c r="Q66" i="3"/>
  <c r="Q322" i="10" s="1"/>
  <c r="AV66" i="3"/>
  <c r="AW66" i="3"/>
  <c r="AC66" i="3"/>
  <c r="AG66" i="3"/>
  <c r="O23" i="1"/>
  <c r="M23" i="1"/>
  <c r="K23" i="1"/>
  <c r="B2" i="1"/>
  <c r="Q23" i="1"/>
  <c r="AB322" i="10" l="1"/>
  <c r="AG322" i="10"/>
  <c r="U322" i="10"/>
  <c r="W322" i="10"/>
  <c r="O3" i="1"/>
  <c r="O7" i="1" s="1"/>
  <c r="AJ322" i="10"/>
  <c r="E3" i="1"/>
  <c r="P322" i="10"/>
  <c r="N3" i="1"/>
  <c r="N7" i="1" s="1"/>
  <c r="AH322" i="10"/>
  <c r="J3" i="1"/>
  <c r="X322" i="10"/>
  <c r="L3" i="1"/>
  <c r="L7" i="1" s="1"/>
  <c r="AC322" i="10"/>
  <c r="M3" i="1"/>
  <c r="M7" i="1" s="1"/>
  <c r="AE322" i="10"/>
  <c r="G3" i="1"/>
  <c r="R322" i="10"/>
  <c r="K3" i="1"/>
  <c r="K7" i="1" s="1"/>
  <c r="Z322" i="10"/>
  <c r="H3" i="1"/>
  <c r="H7" i="1" s="1"/>
  <c r="AL322" i="10"/>
  <c r="I3" i="1"/>
  <c r="I7" i="1" s="1"/>
  <c r="B5" i="1"/>
  <c r="AR60" i="2"/>
  <c r="C23" i="1"/>
  <c r="C2" i="1"/>
  <c r="AR321" i="10"/>
  <c r="C5" i="1"/>
  <c r="M25" i="1"/>
  <c r="I25" i="1"/>
  <c r="P7" i="1"/>
  <c r="Q25" i="1"/>
  <c r="O25" i="1"/>
  <c r="E2" i="1"/>
  <c r="K25" i="1"/>
  <c r="AR66" i="3"/>
  <c r="AQ66" i="3"/>
  <c r="AQ67" i="3" s="1"/>
  <c r="AG67" i="3"/>
  <c r="AB67" i="3"/>
  <c r="AE67" i="3"/>
  <c r="M4" i="1"/>
  <c r="AL67" i="3"/>
  <c r="P67" i="3"/>
  <c r="E4" i="1"/>
  <c r="X67" i="3"/>
  <c r="J4" i="1"/>
  <c r="Q67" i="3"/>
  <c r="F4" i="1"/>
  <c r="Q3" i="1"/>
  <c r="Q7" i="1" s="1"/>
  <c r="AO67" i="3"/>
  <c r="AX67" i="3"/>
  <c r="O67" i="3"/>
  <c r="D4" i="1"/>
  <c r="AV67" i="3"/>
  <c r="AJ67" i="3"/>
  <c r="O4" i="1"/>
  <c r="W67" i="3"/>
  <c r="AC67" i="3"/>
  <c r="L4" i="1"/>
  <c r="AT67" i="3"/>
  <c r="AU67" i="3"/>
  <c r="AW67" i="3"/>
  <c r="S67" i="3"/>
  <c r="H4" i="1"/>
  <c r="R67" i="3"/>
  <c r="G4" i="1"/>
  <c r="AY67" i="3"/>
  <c r="AM67" i="3"/>
  <c r="P4" i="1"/>
  <c r="AH67" i="3"/>
  <c r="N4" i="1"/>
  <c r="Z67" i="3"/>
  <c r="K4" i="1"/>
  <c r="U67" i="3"/>
  <c r="I4" i="1"/>
  <c r="D3" i="1"/>
  <c r="D7" i="1" s="1"/>
  <c r="AO322" i="10"/>
  <c r="F3" i="1"/>
  <c r="F7" i="1" s="1"/>
  <c r="AM322" i="10"/>
  <c r="G7" i="1"/>
  <c r="E7" i="1" l="1"/>
  <c r="Q8" i="1"/>
  <c r="B3" i="1"/>
  <c r="B7" i="1" s="1"/>
  <c r="J7" i="1"/>
  <c r="I24" i="1"/>
  <c r="H19" i="1" s="1"/>
  <c r="N8" i="1"/>
  <c r="AR67" i="3"/>
  <c r="B4" i="1"/>
  <c r="P8" i="1"/>
  <c r="C25" i="1"/>
  <c r="AR322" i="10"/>
  <c r="AQ322" i="10"/>
  <c r="C3" i="1"/>
  <c r="C7" i="1" s="1"/>
  <c r="M8" i="1"/>
  <c r="M24" i="1"/>
  <c r="L19" i="1" s="1"/>
  <c r="L21" i="1" s="1"/>
  <c r="L28" i="1" s="1"/>
  <c r="L8" i="1"/>
  <c r="O8" i="1"/>
  <c r="K24" i="1"/>
  <c r="J19" i="1" s="1"/>
  <c r="J21" i="1" s="1"/>
  <c r="J28" i="1" s="1"/>
  <c r="C4" i="1"/>
  <c r="I8" i="1"/>
  <c r="O24" i="1"/>
  <c r="N19" i="1" s="1"/>
  <c r="N21" i="1" s="1"/>
  <c r="N28" i="1" s="1"/>
  <c r="K8" i="1"/>
  <c r="Q24" i="1"/>
  <c r="P19" i="1" s="1"/>
  <c r="P21" i="1" s="1"/>
  <c r="P28" i="1" s="1"/>
  <c r="H8" i="1"/>
  <c r="J8" i="1" l="1"/>
  <c r="H21" i="1"/>
  <c r="H28" i="1" s="1"/>
  <c r="I26" i="1"/>
  <c r="B8" i="1"/>
  <c r="Q26" i="1"/>
  <c r="Q32" i="1"/>
  <c r="P29" i="1" s="1"/>
  <c r="O32" i="1"/>
  <c r="N29" i="1" s="1"/>
  <c r="M26" i="1"/>
  <c r="M32" i="1"/>
  <c r="L29" i="1" s="1"/>
  <c r="K26" i="1"/>
  <c r="O26" i="1"/>
  <c r="C24" i="1"/>
  <c r="C26" i="1" s="1"/>
  <c r="Q33" i="1" l="1"/>
  <c r="P30" i="1" s="1"/>
  <c r="M33" i="1"/>
  <c r="L30" i="1" s="1"/>
  <c r="O33" i="1"/>
  <c r="N30" i="1" s="1"/>
  <c r="I32" i="1"/>
  <c r="H29" i="1" s="1"/>
  <c r="K32" i="1"/>
  <c r="J29" i="1" s="1"/>
  <c r="B19" i="1"/>
  <c r="B21" i="1" s="1"/>
  <c r="Q34" i="1" l="1"/>
  <c r="K33" i="1"/>
  <c r="J30" i="1" s="1"/>
  <c r="O34" i="1"/>
  <c r="M34" i="1"/>
  <c r="I33" i="1"/>
  <c r="H30" i="1" s="1"/>
  <c r="K34" i="1" l="1"/>
  <c r="I34" i="1"/>
</calcChain>
</file>

<file path=xl/comments1.xml><?xml version="1.0" encoding="utf-8"?>
<comments xmlns="http://schemas.openxmlformats.org/spreadsheetml/2006/main">
  <authors>
    <author>Juhnke, Friederike</author>
  </authors>
  <commentList>
    <comment ref="Q3" authorId="0" shapeId="0">
      <text>
        <r>
          <rPr>
            <b/>
            <sz val="9"/>
            <color indexed="81"/>
            <rFont val="Segoe UI"/>
            <family val="2"/>
          </rPr>
          <t>Juhnke, Friederike:</t>
        </r>
        <r>
          <rPr>
            <sz val="9"/>
            <color indexed="81"/>
            <rFont val="Segoe UI"/>
            <family val="2"/>
          </rPr>
          <t xml:space="preserve">
es werden 13 Mio. nach 2023 übertragen
</t>
        </r>
      </text>
    </comment>
    <comment ref="R3" authorId="0" shapeId="0">
      <text>
        <r>
          <rPr>
            <b/>
            <sz val="9"/>
            <color indexed="81"/>
            <rFont val="Segoe UI"/>
            <family val="2"/>
          </rPr>
          <t>Juhnke, Friederike:</t>
        </r>
        <r>
          <rPr>
            <sz val="9"/>
            <color indexed="81"/>
            <rFont val="Segoe UI"/>
            <family val="2"/>
          </rPr>
          <t xml:space="preserve">
es werden 13 Mio. nach 2023 übertragen
</t>
        </r>
      </text>
    </comment>
  </commentList>
</comments>
</file>

<file path=xl/comments2.xml><?xml version="1.0" encoding="utf-8"?>
<comments xmlns="http://schemas.openxmlformats.org/spreadsheetml/2006/main">
  <authors>
    <author>Juhnke, Friederike</author>
  </authors>
  <commentList>
    <comment ref="Q10" authorId="0" shapeId="0">
      <text>
        <r>
          <rPr>
            <b/>
            <sz val="9"/>
            <color indexed="81"/>
            <rFont val="Segoe UI"/>
            <family val="2"/>
          </rPr>
          <t>Juhnke, Friederike:</t>
        </r>
        <r>
          <rPr>
            <sz val="9"/>
            <color indexed="81"/>
            <rFont val="Segoe UI"/>
            <family val="2"/>
          </rPr>
          <t xml:space="preserve">
es werden 13 Mio. nach 2023 übertragen
</t>
        </r>
      </text>
    </comment>
    <comment ref="R10" authorId="0" shapeId="0">
      <text>
        <r>
          <rPr>
            <b/>
            <sz val="9"/>
            <color indexed="81"/>
            <rFont val="Segoe UI"/>
            <family val="2"/>
          </rPr>
          <t>Juhnke, Friederike:</t>
        </r>
        <r>
          <rPr>
            <sz val="9"/>
            <color indexed="81"/>
            <rFont val="Segoe UI"/>
            <family val="2"/>
          </rPr>
          <t xml:space="preserve">
es werden 13 Mio. nach 2023 übertragen
</t>
        </r>
      </text>
    </comment>
  </commentList>
</comments>
</file>

<file path=xl/sharedStrings.xml><?xml version="1.0" encoding="utf-8"?>
<sst xmlns="http://schemas.openxmlformats.org/spreadsheetml/2006/main" count="14575" uniqueCount="1594">
  <si>
    <t>Haushaltsjahr 2023</t>
  </si>
  <si>
    <t>Haushaltsjahr 2024</t>
  </si>
  <si>
    <t>Haushaltsjahr 2025</t>
  </si>
  <si>
    <t>Haushaltsjahr 2026</t>
  </si>
  <si>
    <t>Folgejahre</t>
  </si>
  <si>
    <t xml:space="preserve">lfd. Nr. Kategorie </t>
  </si>
  <si>
    <t>Kategorie</t>
  </si>
  <si>
    <t>THH</t>
  </si>
  <si>
    <t>Priorisierung</t>
  </si>
  <si>
    <t>Maßnahme-Nr.</t>
  </si>
  <si>
    <t>Maßnahmenbezeichnung</t>
  </si>
  <si>
    <t>Produkt</t>
  </si>
  <si>
    <t>Produktbezeichnung</t>
  </si>
  <si>
    <t>Bilanzkonto
Investitions-einzahlung</t>
  </si>
  <si>
    <t>USK Einzahlung</t>
  </si>
  <si>
    <t xml:space="preserve">Kontenbezeichnung Einzahlung </t>
  </si>
  <si>
    <t xml:space="preserve">Bilanzkonto
Investitions-auszahlung </t>
  </si>
  <si>
    <t>USK Auszahlung</t>
  </si>
  <si>
    <t>Kontenbezeichnung Auszahlung</t>
  </si>
  <si>
    <t>Einzahlungen aus Vorjahren (bis 2021)</t>
  </si>
  <si>
    <t>Auszahlungen aus Vorjahren (bis 2021)</t>
  </si>
  <si>
    <t>Einzahlungen 
2022 (Gesamtsoll)</t>
  </si>
  <si>
    <t>Auszahlungen 
2022 (Gesamtsoll)</t>
  </si>
  <si>
    <t>Einzahlungen 
2023</t>
  </si>
  <si>
    <t>Beschreibung 2023</t>
  </si>
  <si>
    <t>Auszahlungen 
2023</t>
  </si>
  <si>
    <t>Aktivierte Eigenleistungen 2023</t>
  </si>
  <si>
    <t>Einzahlungen 
2024</t>
  </si>
  <si>
    <t>Beschreibung 2024</t>
  </si>
  <si>
    <t>Auszahlungen 
2024</t>
  </si>
  <si>
    <t>Aktivierte Eigenleistungen 2024</t>
  </si>
  <si>
    <t>Einzahlungen 
2025</t>
  </si>
  <si>
    <t>Beschreibung 2025</t>
  </si>
  <si>
    <t>Auszahlungen 
2025</t>
  </si>
  <si>
    <t>Aktivierte Eigenleistungen 2025</t>
  </si>
  <si>
    <t>Einzahlungen 
2026</t>
  </si>
  <si>
    <t>Beschreibung 2026</t>
  </si>
  <si>
    <t>Auszahlungen 2026</t>
  </si>
  <si>
    <t>Aktivierte Eigenleistungen 2026</t>
  </si>
  <si>
    <t>Einzahlungen Folgejahre</t>
  </si>
  <si>
    <t>Beschreibung Folgejahre</t>
  </si>
  <si>
    <t>Auszahlungen Folgejahre</t>
  </si>
  <si>
    <t>Gesamt-Einzahlungen aus Investitionstätigkeit</t>
  </si>
  <si>
    <t>Gesamt-Auszahlungen aus Investitionstätigkeit</t>
  </si>
  <si>
    <t>Verpflichtungs-ermächtigung (VE)</t>
  </si>
  <si>
    <t>VE 2023</t>
  </si>
  <si>
    <t>VE 2024</t>
  </si>
  <si>
    <t>VE 2024 Fälligkeit</t>
  </si>
  <si>
    <t>VE 2025 Fälligkeit</t>
  </si>
  <si>
    <t>VE 2026 Fälligkeit</t>
  </si>
  <si>
    <t>VE Folgejahre Fälligkeit</t>
  </si>
  <si>
    <t>EDV - betriebsbedingt</t>
  </si>
  <si>
    <t>1</t>
  </si>
  <si>
    <t>11101-M00001</t>
  </si>
  <si>
    <t>EDV-Ausstattung</t>
  </si>
  <si>
    <t>Verwaltungssteuerung</t>
  </si>
  <si>
    <t>kA.</t>
  </si>
  <si>
    <t>08220000</t>
  </si>
  <si>
    <t>08220.40239</t>
  </si>
  <si>
    <t>EDV-Ausstattung EDV-Ausstattung unterhalb der Wertgrenze</t>
  </si>
  <si>
    <t>Nein</t>
  </si>
  <si>
    <t>08210000</t>
  </si>
  <si>
    <t>08210.40114</t>
  </si>
  <si>
    <t>EDV-Ausstattung oberhalb der Wertgrenze</t>
  </si>
  <si>
    <t>Laptop 1x PR-Vorsitzende 1.600€</t>
  </si>
  <si>
    <t>GWG</t>
  </si>
  <si>
    <t>11101-M00000</t>
  </si>
  <si>
    <t>Betriebs- und Geschäftsausstattung unterhalb Wertgrenze</t>
  </si>
  <si>
    <t>08220.40107</t>
  </si>
  <si>
    <t>Betriebs- und Geschäftsausstattung unterhalb der Wertgrenze</t>
  </si>
  <si>
    <t>2</t>
  </si>
  <si>
    <t>11101-M00011</t>
  </si>
  <si>
    <t>Betriebs- und Geschäftsausstattung oberhalb Wertgrenze</t>
  </si>
  <si>
    <t>08210.40222</t>
  </si>
  <si>
    <t>Betriebs- und Geschäftsausstattung oberhalb der Wertgrenze</t>
  </si>
  <si>
    <t>Teeküche OB-Bereich (Einbauküche; Einbauspüle; Unterbauleuchten) 5.500€
Tresorschrank zur Unterbringung des Ehrenbuches, Goldenen Buches, der Amtskette im OB-Bereich  1.500€
1 x Sitz-Stehtisch spezial für Beteiligungsverwaltung 1.500€</t>
  </si>
  <si>
    <t>11406-M00006</t>
  </si>
  <si>
    <t>Fuhrpark - An- und Verkauf von Fahrzeugen unterhalb der Wertgrenze</t>
  </si>
  <si>
    <t>Zentrales Fuhrparkmanagement</t>
  </si>
  <si>
    <t>07100000</t>
  </si>
  <si>
    <t>07100.40077</t>
  </si>
  <si>
    <t>Fahrzeuge unterhalb der Wertgrenze</t>
  </si>
  <si>
    <t>Fahrrad 5x 700€</t>
  </si>
  <si>
    <t>11406-M00002</t>
  </si>
  <si>
    <t>Fuhrpark - An- und Verkauf von Fahrzeugen oberhalb 10.000 EUR</t>
  </si>
  <si>
    <t>07100.40067</t>
  </si>
  <si>
    <t>An- und Verkauf von Fahrzeugen oberhalb 10.000 EUR</t>
  </si>
  <si>
    <t>3</t>
  </si>
  <si>
    <t>57100-M00007</t>
  </si>
  <si>
    <t xml:space="preserve">Investitionskostenzuschuss </t>
  </si>
  <si>
    <t>Kommunale Wirtschaftsförderung</t>
  </si>
  <si>
    <t>01300000</t>
  </si>
  <si>
    <t>01300.40048</t>
  </si>
  <si>
    <t>Investitionszuschuss</t>
  </si>
  <si>
    <t>Investionzuschuss 
Multifunktionshalle (ABS) (500.000 €)
Carport (ABS) (190.000 €)</t>
  </si>
  <si>
    <t>57500-M00002</t>
  </si>
  <si>
    <t>Ausbau öffentliches W-LAN</t>
  </si>
  <si>
    <t>Kommunale Tourismusförderung</t>
  </si>
  <si>
    <t>08210.40352</t>
  </si>
  <si>
    <t>Ausbau öffentliches WLAN</t>
  </si>
  <si>
    <t>Betriebsvorrichtungen Ausbau öffentl. WLAN</t>
  </si>
  <si>
    <t>57100-M00006</t>
  </si>
  <si>
    <t>Digitales Innovationszentrum "Alte Mensa"</t>
  </si>
  <si>
    <t>23310.00069</t>
  </si>
  <si>
    <t>01990000</t>
  </si>
  <si>
    <t>01990.40012</t>
  </si>
  <si>
    <t>57100-M00008</t>
  </si>
  <si>
    <t>Modernisierung TZV</t>
  </si>
  <si>
    <t>23310.00080</t>
  </si>
  <si>
    <t>Umbau und Modernisierung des Technologiezentrums 
Vorpommern</t>
  </si>
  <si>
    <t>01990.40027</t>
  </si>
  <si>
    <t>11200-M00014</t>
  </si>
  <si>
    <t>Personal</t>
  </si>
  <si>
    <t>08210.40334</t>
  </si>
  <si>
    <t>BGA oberhalb der Wertgrenze</t>
  </si>
  <si>
    <t>Sitz-/Stehtisch spezial 2x 1.500€ (R2 51 / R2 44)</t>
  </si>
  <si>
    <t>Sitz-/Stehtisch spezial 2x 1.500€ (R2 60 / R2 42)</t>
  </si>
  <si>
    <t>Sitz-/Stehtisch spezial 2x 1.500€ (R2 59 / R2 43)</t>
  </si>
  <si>
    <t>Sitz-/Stehtisch spezial 1x 1.500€ (R2 43)</t>
  </si>
  <si>
    <t>11200-M00000</t>
  </si>
  <si>
    <t>08220.40102</t>
  </si>
  <si>
    <t>BGA unterhalb der Wertgrenze</t>
  </si>
  <si>
    <t>Ansatztisch 2x 400€ (R2 51 / R244)</t>
  </si>
  <si>
    <t>Ansatztisch 2x 400€ (R2 60)</t>
  </si>
  <si>
    <t>Ansatztisch 2x 400€ (R2 59 / R2 43)
Bürodrehstuhl 1x 500€</t>
  </si>
  <si>
    <t>Ansatztisch 1x 400€ (R2 43)
Bürodrehstuhl 1x 500€</t>
  </si>
  <si>
    <t>11300-M00002</t>
  </si>
  <si>
    <t>Organisation</t>
  </si>
  <si>
    <t>08210.40319</t>
  </si>
  <si>
    <t>Sitz-/Stehtisch spezial 1x 1.500€ (R2 45)</t>
  </si>
  <si>
    <t>11300-M00000</t>
  </si>
  <si>
    <t>08220.40103</t>
  </si>
  <si>
    <t>Beistelltisch 1x 400€ (R2 45) neue Stelle
Bürodrehstuhl 2x 500€ (R2 45) neue Stelle</t>
  </si>
  <si>
    <t>Bürodrehstuhl 1x 500€ Ersatzbeschaffung</t>
  </si>
  <si>
    <t>11300-M00001</t>
  </si>
  <si>
    <t>08220.40278</t>
  </si>
  <si>
    <t>Laptop einfach 1x 900€ neue Stelle</t>
  </si>
  <si>
    <t>EDV-Sonstige</t>
  </si>
  <si>
    <t>11405-M00007</t>
  </si>
  <si>
    <t>sonstige zentrale Dienste</t>
  </si>
  <si>
    <t>08220.40246</t>
  </si>
  <si>
    <t>EDV-Ausstattung unterhalb der Wertgrenze</t>
  </si>
  <si>
    <t>Laminiergerät 1x 600€
Drucker einfach 1x 400€ (Paketlabeldruck) Druckerei</t>
  </si>
  <si>
    <t>08210.40236</t>
  </si>
  <si>
    <t>Drucker spezial 1x 1.500€ (Kartendrucker) Druckerei</t>
  </si>
  <si>
    <t>11405-M00000</t>
  </si>
  <si>
    <t>08220.40104</t>
  </si>
  <si>
    <t>Sitz-Stehtisch einfach 3x 800€ :(DE18a), 2x Poststelle
Ansatztisch (Poststelle) 1x 400€
Schrank (Poststelle) 4x 500€
Bürodrehstuhl 1x 500€ (DE18a)
Kühlschrank 2x Ersatz 400€
Geschirrspüler 2x Ersatz 500€</t>
  </si>
  <si>
    <t>Bürodrehstuhl 1x 500€ Ersatz
Kühlschrank 2x 400€
Geschirrspüler 2x 500€</t>
  </si>
  <si>
    <t>Kühlschrank 2x 400€
Geschirrspüler 2x 500€</t>
  </si>
  <si>
    <t>11405-M00001</t>
  </si>
  <si>
    <t>08210.40173</t>
  </si>
  <si>
    <t>3er Sitzgruppe 2x 2.500€ Rathaus Foyer (Wartebereich Standesamt)</t>
  </si>
  <si>
    <t>12102-M00001</t>
  </si>
  <si>
    <t>EDV-IT-Technik Wahlen, Server, PC, Monitore, Drucker</t>
  </si>
  <si>
    <t>Wahlen und sonstige Abstimmungen</t>
  </si>
  <si>
    <t>08220.40222</t>
  </si>
  <si>
    <t>EDV-Technik</t>
  </si>
  <si>
    <t>Laptop einfach 1x 900€
Drucker einfach 1x 400€ (Briefwahlbüro)</t>
  </si>
  <si>
    <t>11404-M00031</t>
  </si>
  <si>
    <t>Netzwerktechnik Schulen</t>
  </si>
  <si>
    <t xml:space="preserve">Informations- und Kommunikationstechnik </t>
  </si>
  <si>
    <t>08210.40301</t>
  </si>
  <si>
    <t>Zentrale Schul-IT</t>
  </si>
  <si>
    <t>11404-M00024</t>
  </si>
  <si>
    <t>Anwendungssoftware</t>
  </si>
  <si>
    <t>01100000</t>
  </si>
  <si>
    <t>01100.40101</t>
  </si>
  <si>
    <t>11404-M00027</t>
  </si>
  <si>
    <t>EDV, Display u. Kommunikationstechnik</t>
  </si>
  <si>
    <t>08210.40240</t>
  </si>
  <si>
    <t>Display- und Kommunikationstechnik</t>
  </si>
  <si>
    <t>Display- und Kommunikationstechnik, u.a Rednerpult BS</t>
  </si>
  <si>
    <t>11404-M00025</t>
  </si>
  <si>
    <t>EDV, IT-Infrastruktur- u. Netzwerkkomponenten</t>
  </si>
  <si>
    <t>08210.40235</t>
  </si>
  <si>
    <t>IT-Infrastruktur- u. Netzwerkkomponenten</t>
  </si>
  <si>
    <t>IT- Infrastruktur- und Netzwerk (u.a Revisionsspeicher, Netzwerk, Server)</t>
  </si>
  <si>
    <t>11404-M00026</t>
  </si>
  <si>
    <t>EDV, IT-Arbeitstechnik Verwaltung, zyklischer Austausch</t>
  </si>
  <si>
    <t>08220.40224</t>
  </si>
  <si>
    <t>IT-Arbeitstechnik Verwaltung, zyklischer Austausch</t>
  </si>
  <si>
    <t>IT-Arbeitstechnik Verwaltung, zykl. Austausch (90 Arbeitsplätze zu 1.600 €; anteilig investiv: Laptop 900 € pro Arbeitsplatz)</t>
  </si>
  <si>
    <t>11404-M00022</t>
  </si>
  <si>
    <t>Systemsoftware</t>
  </si>
  <si>
    <t>01100.40102</t>
  </si>
  <si>
    <t>Systemsoftware (Office, Outputmanagement-SW)</t>
  </si>
  <si>
    <t>11404-M00030</t>
  </si>
  <si>
    <t>08210.40285</t>
  </si>
  <si>
    <t>Büroausstattung</t>
  </si>
  <si>
    <t>11600-M00003</t>
  </si>
  <si>
    <t>EDV-Software, Lizenzen</t>
  </si>
  <si>
    <t>Finanzen</t>
  </si>
  <si>
    <t>01100.40053</t>
  </si>
  <si>
    <t>Auszahlungen für Konzessionen, Lizenzen und andere Schutzrechte</t>
  </si>
  <si>
    <t>Modul VOIS Anlagenbuchhaltung</t>
  </si>
  <si>
    <t>11600-M00006</t>
  </si>
  <si>
    <t>08210.40220</t>
  </si>
  <si>
    <t>Betriebs- und Geschäftsausstattung oberhalb Wertgrenze, Büroausstattung</t>
  </si>
  <si>
    <t>Möbel Stadthaus Ersatzbeschaffung</t>
  </si>
  <si>
    <t>Einzahlungen</t>
  </si>
  <si>
    <t>4</t>
  </si>
  <si>
    <t>Verkauf Goethestraße 2a</t>
  </si>
  <si>
    <t>Immobilienverwaltung</t>
  </si>
  <si>
    <t>14293.00001</t>
  </si>
  <si>
    <t>zur Veräußerung bestimmte Grundstücke bebaut/sonstige Grundstücke (Stadt)</t>
  </si>
  <si>
    <t>11402-M00000</t>
  </si>
  <si>
    <t>Liegenschaften</t>
  </si>
  <si>
    <t>08220.40220</t>
  </si>
  <si>
    <t>Betriebs- und Geschäftsausstattungen unterhalb Wertgrenze</t>
  </si>
  <si>
    <t>Mobiliar</t>
  </si>
  <si>
    <t>11402-M00001</t>
  </si>
  <si>
    <t>Allgemeiner Ankauf</t>
  </si>
  <si>
    <t>02900000</t>
  </si>
  <si>
    <t>02900.40000</t>
  </si>
  <si>
    <t>Allgemeiner Ankauf Liegenschaften</t>
  </si>
  <si>
    <t>strategischer Ankauf von Flächen in Bezug auf das nachhaltige Management des städtischen Grundstücksvermögens. (siehe Beschluss der Bürgerschaft vom 04.04.2022 - BV-P-ö/07/0197-0-01)</t>
  </si>
  <si>
    <t>11402-M00002</t>
  </si>
  <si>
    <t>Beiträge für kommunale Grundstücke</t>
  </si>
  <si>
    <t>03700000</t>
  </si>
  <si>
    <t>03700.40000</t>
  </si>
  <si>
    <t>Beiträge kommunaler Grundstücke Liegenschaften</t>
  </si>
  <si>
    <t>Beiträge Abwasser</t>
  </si>
  <si>
    <t>11402-M00003</t>
  </si>
  <si>
    <t>Allgemeiner Verkauf</t>
  </si>
  <si>
    <t>14281.00001</t>
  </si>
  <si>
    <t>zur Veräußerung bestimmte Grundstücke unbebaut/Wohngrundstücke - unerschlossen Allgemeiner Verkauf</t>
  </si>
  <si>
    <t>Es werden keine Verkäufe geplant (siehe Beschluss der Bürgerschaft vom 04.04.2022 - BV-P-ö/07/0197-0-01), Ausnahmen: Splitterflächen</t>
  </si>
  <si>
    <t>54100-M00027</t>
  </si>
  <si>
    <t>Erschließung B-Plan 118 - Südliche Fontanestraße</t>
  </si>
  <si>
    <t>14363.40002</t>
  </si>
  <si>
    <t>Vermessungskosten in B-Plan Gebieten</t>
  </si>
  <si>
    <t>Vermessungskosten für B-Plan 118</t>
  </si>
  <si>
    <t>11402-M00011</t>
  </si>
  <si>
    <t>08210.40311</t>
  </si>
  <si>
    <t>11402-M00012</t>
  </si>
  <si>
    <t>Verkauf B-Plan 13 (Am Elisenpark)</t>
  </si>
  <si>
    <t>14281.00003</t>
  </si>
  <si>
    <t>zur Veräußerung bestimmte Grundstücke unbebaut/erschlossen/Wohngrundstücke B-Plan 13</t>
  </si>
  <si>
    <t>Verkauf B-Plan 13 (Am Eliesenpark)</t>
  </si>
  <si>
    <t>11402-M12010</t>
  </si>
  <si>
    <t>14282.00001</t>
  </si>
  <si>
    <t>zur Veräußerung bestimmte Grundstücke unbebaut/Gewerbegrundstücke</t>
  </si>
  <si>
    <t>Es werden bis auf Ausnahmen keine Verkäufe geplant (siehe Beschluss der Bürgerschaft vom 04.04.2022 - BV-P-ö/07/0197-0-01)</t>
  </si>
  <si>
    <t>55501-M00000</t>
  </si>
  <si>
    <t>Kommunale Forstwirtschaft</t>
  </si>
  <si>
    <t>08220.40137</t>
  </si>
  <si>
    <t>Betriebs- und Geschäftsausstattung unterhalb Wertgrenze 19% Vorsteuer Forst</t>
  </si>
  <si>
    <t xml:space="preserve">Kleinmaterial </t>
  </si>
  <si>
    <t>Kleinmaterial</t>
  </si>
  <si>
    <t>55501-M00001</t>
  </si>
  <si>
    <t>Wiederaufforstung Eschesterben</t>
  </si>
  <si>
    <t>23142.00012</t>
  </si>
  <si>
    <t>vom Land, Wiederaufforstung Eschesterben Forst</t>
  </si>
  <si>
    <t>02100000</t>
  </si>
  <si>
    <t>02100.41001</t>
  </si>
  <si>
    <t>Wiederaufforstung Eschesterben 19% Vorsteuer Forst</t>
  </si>
  <si>
    <t>Fördermittel</t>
  </si>
  <si>
    <t>55501-M00003</t>
  </si>
  <si>
    <t>Arbeitsmittel Forst</t>
  </si>
  <si>
    <t>08210.40094</t>
  </si>
  <si>
    <t>Betriebs- und Geschäftsausstattung oberhalb Wertgrenze (19%) Forst</t>
  </si>
  <si>
    <t>diverse Gerätschaften + Tische Förster und Wildtiermanager*in 2x1000 €</t>
  </si>
  <si>
    <t>diverse Gerätschaften</t>
  </si>
  <si>
    <t>55501-M00004</t>
  </si>
  <si>
    <t>Fahrzeuge und Zusatzgeräte Forst</t>
  </si>
  <si>
    <t>07100.40038</t>
  </si>
  <si>
    <t>Fahrzeuge und Zusatzgeräte 19% Vorsteuer Forst</t>
  </si>
  <si>
    <t>Anbauschwenkarm Maschio Giraffa 260</t>
  </si>
  <si>
    <t>KFZ Wildtiermanager (Ersatzbeschaffung)</t>
  </si>
  <si>
    <t>John Deere 6175M + Frontlader 663R</t>
  </si>
  <si>
    <t>Rückeanhänger</t>
  </si>
  <si>
    <t>55501-M00007</t>
  </si>
  <si>
    <t>Verkauf Fahrzeuge Forst</t>
  </si>
  <si>
    <t>07100.00017</t>
  </si>
  <si>
    <t>Verkauf Fahrzeuge Forst (19%)</t>
  </si>
  <si>
    <t>Verkauf Fahrzeug Forst</t>
  </si>
  <si>
    <t>55501-M00008</t>
  </si>
  <si>
    <t>08210.40237</t>
  </si>
  <si>
    <t>EDV-Ausstattung (19%)</t>
  </si>
  <si>
    <t>Outdoortablet  1x 2.600,00 €;
Laptop 2x 1.300,00 € (1x Stadtförster, 1x Wildtiermanager)</t>
  </si>
  <si>
    <t>Outdoortablet Förster 1 x 2.600,00 €</t>
  </si>
  <si>
    <t>55501-M00010</t>
  </si>
  <si>
    <t>Wasserwelt Greifswalder Eichwald</t>
  </si>
  <si>
    <t>09620000</t>
  </si>
  <si>
    <t>09620.40076</t>
  </si>
  <si>
    <t>Kosten Planfeststellungsverfahren</t>
  </si>
  <si>
    <t>Durchführung</t>
  </si>
  <si>
    <t>11402-M00009</t>
  </si>
  <si>
    <t>08210.40290</t>
  </si>
  <si>
    <t>interaktiver Laptop 1x1.600,00 €</t>
  </si>
  <si>
    <t>11401-M00013</t>
  </si>
  <si>
    <t>Software</t>
  </si>
  <si>
    <t>01100.40111</t>
  </si>
  <si>
    <t>Software Immobilienverwaltungsamt</t>
  </si>
  <si>
    <t>Dokumentation zentr. Prüfung ortsveränderlicher Geräte, Baustellendokumentation</t>
  </si>
  <si>
    <t>11401-M00016</t>
  </si>
  <si>
    <t>08220.40163</t>
  </si>
  <si>
    <t>Betriebs- und Geschäftsausstattung  unterhalb Wertgrenze</t>
  </si>
  <si>
    <t>Stehschreibtische 11x800,00 EUR, 
Bürodrehstuhl 1x 500,00 EUR, 
Garderobe/Aktenschrank 1x500,00 EUR, 
 (23.3 + 23.0) 
Sitz-/Stehtisch 5x 800€
Beistelltisch 3x 400€
Regale 2x 300€
Bürostuhl 2x 500€
Aktenschrank 3x 500€
Schrank 2x500 € AL</t>
  </si>
  <si>
    <t xml:space="preserve">(23.3)
Sitz-/Stehtisch 3x 800€
Beistelltische 2x 400€
</t>
  </si>
  <si>
    <t>11401-M00004</t>
  </si>
  <si>
    <t>08210.40100</t>
  </si>
  <si>
    <t>14x1.500 € Notebook 13" für Bau-Ing.,
1x1.800 € Notebook 15" für Assistenz</t>
  </si>
  <si>
    <t>11401-M00019</t>
  </si>
  <si>
    <t>EDV-Ausstattung unter 10.000 EUR</t>
  </si>
  <si>
    <t>08220.40204</t>
  </si>
  <si>
    <t>1x800 € Monitor</t>
  </si>
  <si>
    <t>11401-M11001</t>
  </si>
  <si>
    <t>Gebäudeleittechnik</t>
  </si>
  <si>
    <t>07200000</t>
  </si>
  <si>
    <t>77300.94000</t>
  </si>
  <si>
    <t>Gebäudeleittechnik Immobilienverwaltung</t>
  </si>
  <si>
    <t>GLT Erweiteungen</t>
  </si>
  <si>
    <t>6</t>
  </si>
  <si>
    <t>11403-M00014</t>
  </si>
  <si>
    <t>Neubau und Konzentration Bauhof</t>
  </si>
  <si>
    <t>Bauhof</t>
  </si>
  <si>
    <t>09610000</t>
  </si>
  <si>
    <t>09610.40005</t>
  </si>
  <si>
    <t>Konzentration und Modernisierung Bauhof</t>
  </si>
  <si>
    <t>Planung/Realisierung</t>
  </si>
  <si>
    <t>Realisierung</t>
  </si>
  <si>
    <t>ja</t>
  </si>
  <si>
    <t>9</t>
  </si>
  <si>
    <t>21106-M00002</t>
  </si>
  <si>
    <t>Neubau Inklusives Schulzentrum</t>
  </si>
  <si>
    <t>Inklusives Schulzentrum Regionalschule</t>
  </si>
  <si>
    <t>09610.40030</t>
  </si>
  <si>
    <t>Neubau Regionalschule</t>
  </si>
  <si>
    <t>Ja</t>
  </si>
  <si>
    <t>54100-M00018</t>
  </si>
  <si>
    <t>B-Plan 114</t>
  </si>
  <si>
    <t>09100000</t>
  </si>
  <si>
    <t>09100.40008</t>
  </si>
  <si>
    <t>Ausgleichs- und Ersatzmaßnahmen B-Plan 114</t>
  </si>
  <si>
    <t>Ausgleichszahlungen, Nistkästen, Amphibienzaun, Baumhöhlenkontrolle</t>
  </si>
  <si>
    <t>Amphibienzaun</t>
  </si>
  <si>
    <t>7</t>
  </si>
  <si>
    <t>12602-M00015</t>
  </si>
  <si>
    <t>Feuerwehrgerätehaus Riems Interim</t>
  </si>
  <si>
    <t>Brandschutz und technische Hilfeleistung Freiwillige Feuerwehr</t>
  </si>
  <si>
    <t>09620.40042</t>
  </si>
  <si>
    <t>Errichtung Feuerwehrgerätehaus für Erreichbarkeit Riems</t>
  </si>
  <si>
    <t>12602-M00016</t>
  </si>
  <si>
    <t>Container für Jugendfeuerwehr</t>
  </si>
  <si>
    <t>09610.40043</t>
  </si>
  <si>
    <t>Container + ELT-Installation - Forderung von Unfallkasse</t>
  </si>
  <si>
    <t>12601-M00007</t>
  </si>
  <si>
    <t>Carport für Abrollbehälter</t>
  </si>
  <si>
    <t>Brandschutz und technische Hilfeleistung Berufsfeuerwehr</t>
  </si>
  <si>
    <t>09610.40044</t>
  </si>
  <si>
    <t>Carport Abrollcontainer</t>
  </si>
  <si>
    <t>21103-M00006</t>
  </si>
  <si>
    <t>Ausstattung Außenanlagen</t>
  </si>
  <si>
    <t>Grundschule Greif</t>
  </si>
  <si>
    <t>09620.40063</t>
  </si>
  <si>
    <t>Anlagen im Bau Tiefbau, Spielgeräte</t>
  </si>
  <si>
    <t>Papierkörbe</t>
  </si>
  <si>
    <t>Schaukelelement</t>
  </si>
  <si>
    <t>Anlagen im Bau Hochbau</t>
  </si>
  <si>
    <t>Planung</t>
  </si>
  <si>
    <t>42403-M00008</t>
  </si>
  <si>
    <t>Erneuerung Sitz-/Stehtribüne Hauptplatz</t>
  </si>
  <si>
    <t xml:space="preserve">Volksstadion
</t>
  </si>
  <si>
    <t>09620.40078</t>
  </si>
  <si>
    <t>21702-M00009</t>
  </si>
  <si>
    <t>09610.40027</t>
  </si>
  <si>
    <t>42419-M00002</t>
  </si>
  <si>
    <t>Skateranlage an CDF-Sporthalle</t>
  </si>
  <si>
    <t>Caspar-David-Friedrich-Sporthalle</t>
  </si>
  <si>
    <t>09620.40077</t>
  </si>
  <si>
    <t>Anlagen im Bau Tiefbau</t>
  </si>
  <si>
    <t>28101-M00009</t>
  </si>
  <si>
    <t>Ertüchtigung Klosterscheune zum Trauort</t>
  </si>
  <si>
    <t>Förderung von Einrichtungen/ Kulturförderung</t>
  </si>
  <si>
    <t>09610.40039</t>
  </si>
  <si>
    <t>Herrichten eines WC's in der Klosterscheune</t>
  </si>
  <si>
    <t xml:space="preserve">54100-M00018 </t>
  </si>
  <si>
    <t>Gemeindestraßen</t>
  </si>
  <si>
    <t>01990.40028</t>
  </si>
  <si>
    <t>Sonstige geleistete Anzahlungen auf immaterielle Vermögensgegenstände</t>
  </si>
  <si>
    <t>Baukostenzuschüsse, Abwasser</t>
  </si>
  <si>
    <t>11401-M00000</t>
  </si>
  <si>
    <t>Betriebs- und Geschäftsausstattung unterhalb Wertgrenze: Hausmeister und Reinigungskräfte</t>
  </si>
  <si>
    <t>08220.40111</t>
  </si>
  <si>
    <t>GWG Hausmeister und Reinigungskräfte</t>
  </si>
  <si>
    <t>Akku- Mäher- Sensen, Heckenscheren, Bläser,Bohrhammer, usw. Reinigungswagen, Nass- Trockensauger, Reinigungsmaschinen, Spuckwände,</t>
  </si>
  <si>
    <t>Akku- Mäher- Sensen, Heckenscheren, Bläser,Bohrhammer, usw. Reinigungswagen, Nass- Trockensauger, Reinigungsmaschinen, Ersatzteile, Spuckwände,</t>
  </si>
  <si>
    <t>Akku- Mäher- Sensen, Heckenscheren, Bläser,Bohrhammer, usw. Reinigungswagen, Nass- Trockensauger, Reinigungsmaschinen, Spuckwände, Werkstatteinrichtung und Reinigungsausstattung Ellernholtzteichschule, Ersatzteile</t>
  </si>
  <si>
    <t>11401-M00002</t>
  </si>
  <si>
    <t>Arbeitsmittel Reinigungskräfte</t>
  </si>
  <si>
    <t>08210.40092</t>
  </si>
  <si>
    <t>Arbeitsmittel Reinigungskräfte Immobilienverwaltung</t>
  </si>
  <si>
    <t xml:space="preserve">Reinigungswagen, Reinigungsmaschinen, Teppichreinigungsgeräte, Einscheibenmaschinen, Scheuersaugmaschinen </t>
  </si>
  <si>
    <t xml:space="preserve">Reinigungswagen, Reinigungsmaschinen, Teppichreinigungsgeräte, Einscheibenmaschinen, Scheuersaugmaschinen; Neubau Sph.3 </t>
  </si>
  <si>
    <t xml:space="preserve">Reinigungswagen, Reinigungsmaschinen, Teppichreinigungsgeräte, Einscheibenmaschinen, Scheuersaugmaschinen, Neubau Ellernholtzteich Schule, Sph.2 </t>
  </si>
  <si>
    <t>11401-M00023</t>
  </si>
  <si>
    <t>An- und Verkauf von Fahrzeugen unterhalb Wertgrenze</t>
  </si>
  <si>
    <t>07100.40073</t>
  </si>
  <si>
    <t>Fahrzeuge unterhalb 10.000 €</t>
  </si>
  <si>
    <t>Rasentraktor 2x 4.500€ Greifschule Sph.4</t>
  </si>
  <si>
    <t>Rasentraktor m. Schiebeschild John Deere 1x 7.500€ Neubau Ellernholtz Schule</t>
  </si>
  <si>
    <t>Rasentraktor 1x 7.500€ John Deere Jahngym.</t>
  </si>
  <si>
    <t>11401-M00003</t>
  </si>
  <si>
    <t>Arbeitsmittel Hausmeister</t>
  </si>
  <si>
    <t>08210.40093</t>
  </si>
  <si>
    <t>Arbeitsmittel Hausmeister Immobilienverwaltung</t>
  </si>
  <si>
    <t>Rasenmäher Akku, Motorsense,Kettensäge, Heckenschere Akku</t>
  </si>
  <si>
    <t>Motorsense, Rasenmäher Akku, Laubblasgerät</t>
  </si>
  <si>
    <t>Laubblasgerät, Rasenmäher, Sense, Heckenschere, Kehrbürste, Kärcher</t>
  </si>
  <si>
    <t>Motorsensen, Rasenmäher, Heckenschere</t>
  </si>
  <si>
    <t>11401-M00014</t>
  </si>
  <si>
    <t>08210.40234</t>
  </si>
  <si>
    <t xml:space="preserve"> (23.3 + 23.0) 
Tisch spezial 1x1500 € AL
</t>
  </si>
  <si>
    <t>An- und Verkauf von Maschinen, technischen Anlagen u. Fahrzeugen</t>
  </si>
  <si>
    <t>07100.40046</t>
  </si>
  <si>
    <t>Fahrzeuge und Zusatzgeräte Immobilienverwaltung</t>
  </si>
  <si>
    <t>Kipper HM 1x 40.000€ Ersatz</t>
  </si>
  <si>
    <t>42401-M00000</t>
  </si>
  <si>
    <t>Sportplatz Dubnaring</t>
  </si>
  <si>
    <t>08220.40221</t>
  </si>
  <si>
    <t>Betriebs- und Geschäftsausstattung unterhalb Wertgrneze (19% ant. 29,93 %)</t>
  </si>
  <si>
    <t>Pauschale für unvorhergesehene Investitionen</t>
  </si>
  <si>
    <t>42401-M00001</t>
  </si>
  <si>
    <t>08210.40291</t>
  </si>
  <si>
    <t>Betriebs- und Geschäftsaustattung oberhalb der Wertgrenze (19%, ant. 29,93 %)</t>
  </si>
  <si>
    <t>42403-M00000</t>
  </si>
  <si>
    <t>08220.40184</t>
  </si>
  <si>
    <t>Betriebs- und Geschäftsausstattung unterhalb Wertgrenze (19%, ant. 46,94 %) Volksstadion</t>
  </si>
  <si>
    <t>Baskettballboard aus Alu 4x 700€</t>
  </si>
  <si>
    <t>42403-M00001</t>
  </si>
  <si>
    <t>08210.40292</t>
  </si>
  <si>
    <t>Betriebs- und Geschäftsausstattung oberhalb Wertgrenze (19%, ant. 46,94 %) Volksstadion</t>
  </si>
  <si>
    <t>42403-M00007</t>
  </si>
  <si>
    <t xml:space="preserve">An- und Verkauf von Maschinen, technischen Anlagen u. Fahrzeugen
</t>
  </si>
  <si>
    <t>07100.40078</t>
  </si>
  <si>
    <t>Fahrzeuge (19%, ant. 46,94%)</t>
  </si>
  <si>
    <t>Rasentraktor 1x 45.000 € Ersatz
Spindelmäher 1x49.900 € Ersatz</t>
  </si>
  <si>
    <t>42406-M00000</t>
  </si>
  <si>
    <t xml:space="preserve">Mehrzweckhalle
</t>
  </si>
  <si>
    <t>08220.40164</t>
  </si>
  <si>
    <t>Betriebs- und Geschäftsausstattung unterhalb Wertgrenze (19%, ant. 23,75 %) MZH</t>
  </si>
  <si>
    <t>Basketballkörbe 4x
Hochsprungmatte</t>
  </si>
  <si>
    <t>42406-M00001</t>
  </si>
  <si>
    <t>08210.40260</t>
  </si>
  <si>
    <t>Betriebs- und Geschäftsausstattung oberhalb Wertgrenze (19%, ant. 23,75 %)</t>
  </si>
  <si>
    <t>42407-M00000</t>
  </si>
  <si>
    <t xml:space="preserve">Sporthalle 1
</t>
  </si>
  <si>
    <t>08220.40165</t>
  </si>
  <si>
    <t>Betriebs- und Geschäftsausstattung unterhalb Wertgrenze (19%, ant. 31,77%) SH 1</t>
  </si>
  <si>
    <t>Kleinkästen 8x
rollbare Turnbänke</t>
  </si>
  <si>
    <t>Tischtennisplatten 8x 600€</t>
  </si>
  <si>
    <t>42407-M00001</t>
  </si>
  <si>
    <t>08210.40316</t>
  </si>
  <si>
    <t>Betriebs- und Geschäftsausstattung oberhalb Wertgrenze (19%, ant. 31,77%)</t>
  </si>
  <si>
    <t>Weichbodenmatte 5x
Übungsschwebebalken</t>
  </si>
  <si>
    <t>Sprungkästen 7x 1.500€</t>
  </si>
  <si>
    <t>42408-M00000</t>
  </si>
  <si>
    <t>Sporthalle 2</t>
  </si>
  <si>
    <t>08220.40166</t>
  </si>
  <si>
    <t>Betriebs- und Geschäftsausstattung unterhalb Wertgrenze (19%, ant. 20,13%)</t>
  </si>
  <si>
    <t>42408-M00001</t>
  </si>
  <si>
    <t>08210.40261</t>
  </si>
  <si>
    <t>Betriebs- und Geschäftsausstattung oberhalb Wertgrenze (19%, ant. 20,13%) SH 2</t>
  </si>
  <si>
    <t>42409-M00000</t>
  </si>
  <si>
    <t xml:space="preserve">Sporthalle 3
</t>
  </si>
  <si>
    <t>08220.40167</t>
  </si>
  <si>
    <t>Betriebs- und Geschäftsausstattung unterhalb Wertgrenze (19%, ant. 28,78 %) SH 3</t>
  </si>
  <si>
    <t>42410-M00000</t>
  </si>
  <si>
    <t>Sporthalle 4</t>
  </si>
  <si>
    <t>08220.40168</t>
  </si>
  <si>
    <t>Betriebs- und Geschäftsausstattung unterhalb Wertgrenze (19%, ant. 57,89%) SH 4</t>
  </si>
  <si>
    <t>Zick-Zack Leiter
Podest Sprossenwand</t>
  </si>
  <si>
    <t>42410-M00001</t>
  </si>
  <si>
    <t>08210.40337</t>
  </si>
  <si>
    <t>Betriebs- und Geschäftsausstattung oberhalb Wertgrenze (19%, ant. 57,89%) SH4</t>
  </si>
  <si>
    <t>Floorball Trainingsbande 1x 6.300€</t>
  </si>
  <si>
    <t>Airtrack (15 m) 1x 5.400€</t>
  </si>
  <si>
    <t>42411-M00000</t>
  </si>
  <si>
    <t>Sporthalle Feldstraße</t>
  </si>
  <si>
    <t>08220.40271</t>
  </si>
  <si>
    <t>Betriebs- und Geschäftsausstattung unterhalb Wertgrenze (19%, ant. 81,08%)</t>
  </si>
  <si>
    <t>42412-M00000</t>
  </si>
  <si>
    <t>Arndt-Sporthalle</t>
  </si>
  <si>
    <t>08220.40169</t>
  </si>
  <si>
    <t>Betriebs- und Geschäftsausstattung unterhalb Wertgrenze (19%, ant. 29,48%) Arndt-SH</t>
  </si>
  <si>
    <t>42412-M00001</t>
  </si>
  <si>
    <t>08210.40338</t>
  </si>
  <si>
    <t>Betriebs- und Geschäftsausstattung oberhalb Wertgrenze (19%, ant. 29,48%) Arndt SH</t>
  </si>
  <si>
    <t>Bodenturnmatte, Stufenbarren + Fallschutzmatte</t>
  </si>
  <si>
    <t>42413-M00000</t>
  </si>
  <si>
    <t>Caspar-David-Friedrich-Sporthalle - alt</t>
  </si>
  <si>
    <t>08220.40170</t>
  </si>
  <si>
    <t>Betriebs- und Geschäftsausstattung unterhalb Wertgrenze (19%, ant. 31,76%) CDF alt</t>
  </si>
  <si>
    <t>42414-M00000</t>
  </si>
  <si>
    <t>Martin-Andersen-Nexö-Sporthalle</t>
  </si>
  <si>
    <t>08220.40171</t>
  </si>
  <si>
    <t>Betriebs- und Geschäftsausstattung unterhalb Wertgrenze (19%, ant. 27,07%) Nexö SH</t>
  </si>
  <si>
    <t>42414-M00001</t>
  </si>
  <si>
    <t>08210.40339</t>
  </si>
  <si>
    <t>Betriebs- und Geschäftsausstattung oberhalb Wertgrenze (19%, ant. 27,07%) Nexö SH</t>
  </si>
  <si>
    <t>42415-M00000</t>
  </si>
  <si>
    <t>Karl-Krull-Sporthalle</t>
  </si>
  <si>
    <t>08220.40172</t>
  </si>
  <si>
    <t>Betriebs- und Geschäftsausstattung unterhalb Wertgrenze (19%, ant. 28,57%) Krull SH</t>
  </si>
  <si>
    <t>Sportgeräteschrank 3x 900€</t>
  </si>
  <si>
    <t>42415-M00001</t>
  </si>
  <si>
    <t>08210.40314</t>
  </si>
  <si>
    <t>Betriebs- und Geschäftsausstattung oberhalb Wertgrenze (19%, ant. 28,57%) Krull SH</t>
  </si>
  <si>
    <t>Sprungkasten
Schwebebalken</t>
  </si>
  <si>
    <t>Stufenbarren + Fallschutzmatte</t>
  </si>
  <si>
    <t>42416-M00000</t>
  </si>
  <si>
    <t>Käthe-Kollwitz-Sporthalle</t>
  </si>
  <si>
    <t>08220.40173</t>
  </si>
  <si>
    <t>Betriebs- und Geschäftsausstattung unterhalb Wertgrenze (19%, ant. 15,43%) Kollwitz-SH</t>
  </si>
  <si>
    <t>Turnbock 1x 1.000€</t>
  </si>
  <si>
    <t>42416-M00001</t>
  </si>
  <si>
    <t>08210.40340</t>
  </si>
  <si>
    <t>Betriebs- und Geschäftsausstattung oberhalb Wertgrenze (19%, ant. 15,43%) Kollwitz-SH</t>
  </si>
  <si>
    <t>42417-M00000</t>
  </si>
  <si>
    <t>Friedrich-Ludwig-Jahn-Sporthalle</t>
  </si>
  <si>
    <t>08220.40174</t>
  </si>
  <si>
    <t>Betriebs- und Geschäftsausstattung unterhalb Wertgrenze (19%, ant. 27,16%) Jahn-SH</t>
  </si>
  <si>
    <t>42417-M00001</t>
  </si>
  <si>
    <t>08210.40341</t>
  </si>
  <si>
    <t>Betriebs- und Geschäftsausstattung oberhalb der Wertgrenze (19%, ant. 27,16%) Jahn-SH</t>
  </si>
  <si>
    <t>Schwebebalken 1x 2.400€</t>
  </si>
  <si>
    <t>Strandbad Eldena</t>
  </si>
  <si>
    <t>09640000</t>
  </si>
  <si>
    <t>42418-M00001</t>
  </si>
  <si>
    <t>Strandbad Eldena - Ausrüstungsgegenstände oberhalb Wertgrenze</t>
  </si>
  <si>
    <t>08210.40353</t>
  </si>
  <si>
    <t>Papierkörbe/Mülltonnen</t>
  </si>
  <si>
    <t>Ersatz Papierkörbe/Mülltonnen</t>
  </si>
  <si>
    <t>42419-M00000</t>
  </si>
  <si>
    <t xml:space="preserve">Caspar-David-Friedrich-Sporthalle
</t>
  </si>
  <si>
    <t>08220.40270</t>
  </si>
  <si>
    <t>Betriebs- und Geschäftsausstattung unterhalb Wertgrenze (19%, ant. 20%) CDF-SH neu</t>
  </si>
  <si>
    <t>Turnbänke 4x
Transportwagen für Bälle</t>
  </si>
  <si>
    <t>42419-M00001</t>
  </si>
  <si>
    <t>08210.40342</t>
  </si>
  <si>
    <t>Betriebs- und Geschäftsaussattung oberhalb der Wertgrenze (19%, ant. 20%) CDF-SH</t>
  </si>
  <si>
    <t>Mehrzweckbarren 3x
Sprungkasten</t>
  </si>
  <si>
    <t>11403-M00015</t>
  </si>
  <si>
    <t>Fahrzeuge und Zusatzgeräte Bauhof</t>
  </si>
  <si>
    <t>07100.40039</t>
  </si>
  <si>
    <t>Fahrzeuge und Zusatzgeräte für Fahrzeuge Bauhof (Bereich Grünflächen)</t>
  </si>
  <si>
    <t>-</t>
  </si>
  <si>
    <t xml:space="preserve">Doppelkabinen (Ersatz) (2x55.000 €)
Doppelkabine-Transporter (1x 50.000)
</t>
  </si>
  <si>
    <t>54500-M00002</t>
  </si>
  <si>
    <t>An- und Verkauf von Fahrzeugen</t>
  </si>
  <si>
    <t>Straßenreinigung, Winterdienst</t>
  </si>
  <si>
    <t>07100.40061</t>
  </si>
  <si>
    <t>Fahrzeuge und Zusatzgeräte
An- und Verkauf von Fahrzeugen</t>
  </si>
  <si>
    <t>Geräteträger mit WD-Technik (1x300.000 €) (HGW 234 mit Totalschaden)</t>
  </si>
  <si>
    <t>Geräteträger mit WD-Technik (1x 160.000 €)</t>
  </si>
  <si>
    <t>11403-M00028</t>
  </si>
  <si>
    <t>Fahrzeuge und Zusatzgeräte Bauhof unter 10.000,- EUR</t>
  </si>
  <si>
    <t>07100.40070</t>
  </si>
  <si>
    <t>Lastenräder für die Baumkontrolleure (4x3.500 €)</t>
  </si>
  <si>
    <t>11403-M00029</t>
  </si>
  <si>
    <t>Rechnungssoftware für den Bauhof</t>
  </si>
  <si>
    <t>01100.40119</t>
  </si>
  <si>
    <t>EDV-Software, Lizenzen oberhalb der Wertgrenze</t>
  </si>
  <si>
    <t>BIS Office Software für den Bauhof, dient u.a. der Rechnungslegung und Dokumentation (1x20.000 €)</t>
  </si>
  <si>
    <t>11403-M00027</t>
  </si>
  <si>
    <t>08210.40312</t>
  </si>
  <si>
    <t>Tablets Baumkontrolleure (2x1.200 €)
Tablets Spielplatzkontrolleure (2x 1.200 €)</t>
  </si>
  <si>
    <t>08220.40287</t>
  </si>
  <si>
    <t>11403-M00000</t>
  </si>
  <si>
    <t>08220.40100</t>
  </si>
  <si>
    <t xml:space="preserve">laufender Ersatz BGA
</t>
  </si>
  <si>
    <t>11403-M00002</t>
  </si>
  <si>
    <t>08210.40117</t>
  </si>
  <si>
    <t>12302-M00004</t>
  </si>
  <si>
    <t>Verkehrslenkung und 
-regelung, verkehrsrechtliche Genehmigungen und Erlaubnisse</t>
  </si>
  <si>
    <t>08210.40307</t>
  </si>
  <si>
    <t xml:space="preserve">Tabletts mit Unterschriftenfunktion (2x1000€) </t>
  </si>
  <si>
    <t>12302-M00003</t>
  </si>
  <si>
    <t>EDV-Software, Lizenzen unterhalb 10.000,- EUR</t>
  </si>
  <si>
    <t>01100.40075</t>
  </si>
  <si>
    <t>EDV-Software, Lizenzen unterhalb der Wertgrenze</t>
  </si>
  <si>
    <t>Erweiterung der vorhandenen Alvas Software um zusätzliche Module
-Rechnungsstellung</t>
  </si>
  <si>
    <t>54100-M00024</t>
  </si>
  <si>
    <t>08220.40243</t>
  </si>
  <si>
    <t>54100-M00000</t>
  </si>
  <si>
    <t>08220.40227</t>
  </si>
  <si>
    <t>Betreibs- und Geschäftsausstattung Unterhalb Wertgrenze</t>
  </si>
  <si>
    <t>Ersatz BGA (1x 500 €, Bürodrehstuhl für den Fall von Verschleiß)</t>
  </si>
  <si>
    <t>09620.40053</t>
  </si>
  <si>
    <t>Erschließung B-Plan 114</t>
  </si>
  <si>
    <t>09620.40064</t>
  </si>
  <si>
    <t>Erschließung B-Plan 118 - Südliche Fontane Straße</t>
  </si>
  <si>
    <t>Ausschreibung der Bauleistung und Start der Bauarbeiten</t>
  </si>
  <si>
    <t>Durchführung Bauleistung
Planung Grün
590.000 alles für Grünarbeiten (Bauleistung wird mehrere Jahre anhalten)</t>
  </si>
  <si>
    <t>54100-M00029</t>
  </si>
  <si>
    <t>Verlängerung Herrenhufenstraße</t>
  </si>
  <si>
    <t>09620.40065</t>
  </si>
  <si>
    <t>Maßnahme noch in der Vorplanungsphase / Voruntersuchung
Zusammenarbeit mit Amt 60</t>
  </si>
  <si>
    <t xml:space="preserve">Vorplanungsleistung; Vorbereitung Planfeststellung
</t>
  </si>
  <si>
    <t>Planungsleistung</t>
  </si>
  <si>
    <t>Bauauschreibung</t>
  </si>
  <si>
    <t>Fortführung der Planungsleistungen</t>
  </si>
  <si>
    <t>54100-M12027</t>
  </si>
  <si>
    <t>B-Plan 13, Am Elisenpark (ehemals An den Gewächshäusern)</t>
  </si>
  <si>
    <t>09620.40037</t>
  </si>
  <si>
    <t xml:space="preserve">Planung und Ausschreibung  für die Grünarbeiten </t>
  </si>
  <si>
    <t>54100-M12030</t>
  </si>
  <si>
    <t>Ausbau Heinrich-Heine- Straße</t>
  </si>
  <si>
    <t>09620.40046</t>
  </si>
  <si>
    <t>Ausbau Heinrich-Heine Straße</t>
  </si>
  <si>
    <t>Planung und Ausschreibung der Baumaßnahme
Baubeginn</t>
  </si>
  <si>
    <t>54100-M00040</t>
  </si>
  <si>
    <t>Umgestaltung Gertrudenstraße</t>
  </si>
  <si>
    <t>09620.40079</t>
  </si>
  <si>
    <t>Ausschreibung der Planungsleistung</t>
  </si>
  <si>
    <t>54100-M12002</t>
  </si>
  <si>
    <t>Bahnparallele</t>
  </si>
  <si>
    <t>04800000</t>
  </si>
  <si>
    <t>65000.95040</t>
  </si>
  <si>
    <t>Tiefbaumaßnahme Bahnparallele</t>
  </si>
  <si>
    <t>anhängige Gerichtsverfahren</t>
  </si>
  <si>
    <t>54100-M00044</t>
  </si>
  <si>
    <t>Radachse Pappelallee / Elisenheim Richtung B-Plan 13</t>
  </si>
  <si>
    <t>09620.40090</t>
  </si>
  <si>
    <t xml:space="preserve">Radachse Pappelallee / Elisenheim </t>
  </si>
  <si>
    <t>Planungsbeginn</t>
  </si>
  <si>
    <t>Planungsfortführung</t>
  </si>
  <si>
    <t>54100-M00046</t>
  </si>
  <si>
    <t>Radquerung Walther Rathenau Str. / R. Petershagenallee</t>
  </si>
  <si>
    <t>09620.40092</t>
  </si>
  <si>
    <t>Radquerung Walther Rathenau Straße / R. Petershagenallee</t>
  </si>
  <si>
    <t xml:space="preserve">Planungsleistung </t>
  </si>
  <si>
    <t>Baubeauftragung und Baudurchführung</t>
  </si>
  <si>
    <t>54100-M00047</t>
  </si>
  <si>
    <t>Rudolf Seeliger Straße, Gehweg und Beleuchtung</t>
  </si>
  <si>
    <t>09620.40093</t>
  </si>
  <si>
    <t>Bau Gehweg und Beleuchtung Rudolf Seeliger Straße</t>
  </si>
  <si>
    <t>Bau</t>
  </si>
  <si>
    <t>54100-M00041</t>
  </si>
  <si>
    <t>Gehweg Anklamer Landstraße (Koitenhagen)</t>
  </si>
  <si>
    <t>09620.40080</t>
  </si>
  <si>
    <t>54100-M00019</t>
  </si>
  <si>
    <t>Straßenausbau Riems - Straße an der Wiek</t>
  </si>
  <si>
    <t>23310.00070</t>
  </si>
  <si>
    <t>Anzahlung auf Sonderposten aus Zuwendungen vom Land Straße An der Wiek</t>
  </si>
  <si>
    <t>09620.40052</t>
  </si>
  <si>
    <t xml:space="preserve">Planung der Baumaßnahme </t>
  </si>
  <si>
    <t>Baumaßnahme zu 60% Fördermittelfähig</t>
  </si>
  <si>
    <t xml:space="preserve">Ausschreibung und Baubeginn </t>
  </si>
  <si>
    <t xml:space="preserve">Baumaßnahme zu 60% Fördermittelfähig
</t>
  </si>
  <si>
    <t>Fortführung der Bauarbeiten</t>
  </si>
  <si>
    <t>54100-M00048</t>
  </si>
  <si>
    <t>Umrüstung städtische Beleuchtungsanlagen - LED Straßenbeleuchtung</t>
  </si>
  <si>
    <t>09620.40094</t>
  </si>
  <si>
    <t>sonstiges Infrastrukturvermögen</t>
  </si>
  <si>
    <t>Umbau der vorhandenen Straßenbeleuchtung hin zur LED Beleuchtung</t>
  </si>
  <si>
    <t>Umbau der vorhandenen Straßenbeleuchtung hinzur LED Beleuchtung</t>
  </si>
  <si>
    <t>54100-M00021</t>
  </si>
  <si>
    <t>Sonstiges Infrastrukturvermögen</t>
  </si>
  <si>
    <t>04800.40026</t>
  </si>
  <si>
    <t xml:space="preserve">Herstellung von 2x Grillplätzen im Stadtgebiet </t>
  </si>
  <si>
    <t>54100-M00003</t>
  </si>
  <si>
    <t>Schulweg- und Verkehrssicherung</t>
  </si>
  <si>
    <t>63200.95040</t>
  </si>
  <si>
    <t>pauschaler Ansatz für die Verkehrssicherung
170.000 € LSA Karl-Liebknecht Ring / Pappelallee (Bauleistung)</t>
  </si>
  <si>
    <t>pauschaler Ansatz für die Verkehrssicherung</t>
  </si>
  <si>
    <t>54100-M00013</t>
  </si>
  <si>
    <t xml:space="preserve">Lichtsignalanlage Anklamer Str./Brinkstr. </t>
  </si>
  <si>
    <t>04800.40011</t>
  </si>
  <si>
    <t>Lichtsignalanlage Anklamer Str. / Brinkstr.</t>
  </si>
  <si>
    <t>Errichtung LSA, Umgestaltung und Ertüchtigung Knotenpunkt beim Parkplatz Anklamer Straße</t>
  </si>
  <si>
    <t>54100-M00038</t>
  </si>
  <si>
    <t>Sanierung Straßen (investiv)</t>
  </si>
  <si>
    <t>09620.40073</t>
  </si>
  <si>
    <t>Sanierung Straßen (Investiv)</t>
  </si>
  <si>
    <t xml:space="preserve">Sanierung im Invesivbereich gem. Straßenzustandsbericht und Liste Sanierwürdiger Straßen, Wege; </t>
  </si>
  <si>
    <t>Sanierung im Invesivbereich gem. Straßenzustandsbericht und Liste Sanierwürdiger Straßen, Wege</t>
  </si>
  <si>
    <t>54100-M00039</t>
  </si>
  <si>
    <t>Sanierung Geh- und Radwege (investiv)</t>
  </si>
  <si>
    <t>09620.40074</t>
  </si>
  <si>
    <t>Sanierung Geh- und Radwege (Investiv)</t>
  </si>
  <si>
    <t>54100-M00043</t>
  </si>
  <si>
    <t>Herstellung neuer Bushaltestellen für das Linienverkehrsnetz</t>
  </si>
  <si>
    <t>09620.40083</t>
  </si>
  <si>
    <t>54100-M00025</t>
  </si>
  <si>
    <t>Steganlage Holzteich</t>
  </si>
  <si>
    <t>09620.40061</t>
  </si>
  <si>
    <t>Pflasterung der Verkehrsfläche an der Steganlage</t>
  </si>
  <si>
    <t>54801-M00000</t>
  </si>
  <si>
    <t>Stadthafen</t>
  </si>
  <si>
    <t>08220.40161</t>
  </si>
  <si>
    <t>Betriebs- und Geschäftsausstattung unterhalb Wertgrenze (19%)</t>
  </si>
  <si>
    <t>54801-M00004</t>
  </si>
  <si>
    <t>Spundwanderneuerung Wieck (19%)</t>
  </si>
  <si>
    <t>09620.40075</t>
  </si>
  <si>
    <t xml:space="preserve">2. BA Spundwand Wieck im Unterwasserbereich </t>
  </si>
  <si>
    <t>54701-M00003</t>
  </si>
  <si>
    <t>Sanierung Gleisabschnitt Salinenstraße und Ladebower Chaussee</t>
  </si>
  <si>
    <t>Hafenbahnbetrieb</t>
  </si>
  <si>
    <t>09620.40095</t>
  </si>
  <si>
    <t>Beauftragung der Bauleistung nach HH-Freigabe</t>
  </si>
  <si>
    <t>54701-M00002</t>
  </si>
  <si>
    <t>Spundwanderneuerung An der Bleiche (19%)</t>
  </si>
  <si>
    <t>09620.40084</t>
  </si>
  <si>
    <t>54801-M00005</t>
  </si>
  <si>
    <t>Umbau/Ausbau Stromanschluss Nordmole f. Flusskreuzfahrschiffe (19%)</t>
  </si>
  <si>
    <t>09620.40085</t>
  </si>
  <si>
    <t>Umbau Stromanschluss Nordmole</t>
  </si>
  <si>
    <t>54801-M00006</t>
  </si>
  <si>
    <t>Steg an der Fähre</t>
  </si>
  <si>
    <t>09620.40086</t>
  </si>
  <si>
    <t xml:space="preserve">Planung und Bau
Erneuerung der Steganlage </t>
  </si>
  <si>
    <t>55100-M00008</t>
  </si>
  <si>
    <t>Umgestaltung Rosengarten mit Jastram Brunnen</t>
  </si>
  <si>
    <t>Öffentliche Grünanlagen mit Freizeitanlagen, Spielflächen und Wasserspiele</t>
  </si>
  <si>
    <t>09620.40067</t>
  </si>
  <si>
    <t>Planung in 2022 beauftragt und in 2023 fortgeführt
Beauftragung des Baues in 2023</t>
  </si>
  <si>
    <t>55100-M00010</t>
  </si>
  <si>
    <t>Erneuerung Stadtparkzugang Trelleborger Weg Ost</t>
  </si>
  <si>
    <t>09620.40087</t>
  </si>
  <si>
    <t>Stadtparkzugang Trelleborger Weg Ost</t>
  </si>
  <si>
    <t>Planung des Bauvorhaben
Untersuchung Grünbestand</t>
  </si>
  <si>
    <t>Beauftragung des Baus zu Jahresbeginn
Abschluss zu Jahresende</t>
  </si>
  <si>
    <t>55100-M00011</t>
  </si>
  <si>
    <t xml:space="preserve">Erneuerung Rundweg Ellernholzteich </t>
  </si>
  <si>
    <t>09620.40088</t>
  </si>
  <si>
    <t>Rundweg Ellernholzteich Sanierung und Optimierung</t>
  </si>
  <si>
    <t>Planung der Sanierung des Ellernholzteich Rundweg</t>
  </si>
  <si>
    <t>Ausschreibung des BV und Baudurchführung</t>
  </si>
  <si>
    <t>55100-M00002</t>
  </si>
  <si>
    <t>Spielgeräte</t>
  </si>
  <si>
    <t>07300000</t>
  </si>
  <si>
    <t>07300.40039</t>
  </si>
  <si>
    <t>Betriebsvorrichtungen
Spielgeräte für öffentliche Spielplätze</t>
  </si>
  <si>
    <t>laufender Ersatz von kaputten Spielgeräten (50.000 €)
Erneuerung Credner Anlage / Holzbalken + Podest (40.000 €)
Erneuerung des Wackelschiffes  Spielplatz Wieck(200.000€)</t>
  </si>
  <si>
    <t>laufender Ersatz von kaputten Spielgeräten</t>
  </si>
  <si>
    <t>55100-M00007</t>
  </si>
  <si>
    <t>Spielplätze</t>
  </si>
  <si>
    <t>09640.40022</t>
  </si>
  <si>
    <t>Anlagen im Bau - Spielplätze</t>
  </si>
  <si>
    <t>Planung/Ingenieurleistung Ostseeviertel Ryckseite Grünachse West</t>
  </si>
  <si>
    <t>Bau: Neugestaltung der Grünachse mit neuem Spielplatz</t>
  </si>
  <si>
    <t>55100-M00012</t>
  </si>
  <si>
    <t>Springbrunnen OT Osteeviertel - Straße d. Friedens</t>
  </si>
  <si>
    <t>09620.40089</t>
  </si>
  <si>
    <t>Springbrunnen OT Ostseeviertel</t>
  </si>
  <si>
    <t>55200-M00003</t>
  </si>
  <si>
    <t>Graben 25-3</t>
  </si>
  <si>
    <t>Gewässerunterhaltung, 
-aufsicht, Bodenschutz</t>
  </si>
  <si>
    <t>01990.40011</t>
  </si>
  <si>
    <t>sonstige geleistete Anzahlungen auf immaterielle Vermögensgegenstände - Graben 25/3</t>
  </si>
  <si>
    <t>Umsetzung Maßnahme Entlastung</t>
  </si>
  <si>
    <t>55200-M00010</t>
  </si>
  <si>
    <t>Graben 25-2, 3. BA</t>
  </si>
  <si>
    <t>01990.40006</t>
  </si>
  <si>
    <t>Sonstige geleistete Anzahlungen auf immaterielle Vermögensgegenstände - Graben 25/2</t>
  </si>
  <si>
    <t>Planung und Planfeststellung</t>
  </si>
  <si>
    <t>Baumaßnahme Öffnung Graben 25/2 3. BA</t>
  </si>
  <si>
    <t>55301-M00000</t>
  </si>
  <si>
    <t>Friedhofswesen (Friedhofsanalgen, einschließlich Friedwald)</t>
  </si>
  <si>
    <t>08220.40110</t>
  </si>
  <si>
    <t>Kettensäge MSA 200 (1X 700 €)</t>
  </si>
  <si>
    <t>Handrasenmäher (1x800€)</t>
  </si>
  <si>
    <t>Schaukästen (4x 400 €)</t>
  </si>
  <si>
    <t>55301-M00001</t>
  </si>
  <si>
    <t>08210.40118</t>
  </si>
  <si>
    <t xml:space="preserve">Akkukettensäge MS 261 (1.300 €) 
</t>
  </si>
  <si>
    <t>Kettensäge Stihl MS700 (1x1.800€)</t>
  </si>
  <si>
    <t>Wasserbecken (3x5.000€)</t>
  </si>
  <si>
    <t>55301-M00006</t>
  </si>
  <si>
    <t>Wegebau Neuer Friedhof</t>
  </si>
  <si>
    <t>09620.40054</t>
  </si>
  <si>
    <t>Wegebau</t>
  </si>
  <si>
    <t>Rekonstruktion des Vorplatzes zum Krematorium beim Neuen Friedhof</t>
  </si>
  <si>
    <t>55301-M00005</t>
  </si>
  <si>
    <t>Fahrzeuge und Zusatzgeräte für Fahrzeuge Friedhof</t>
  </si>
  <si>
    <t>07100.40040</t>
  </si>
  <si>
    <t xml:space="preserve">Transportanhänger (1x10.000 €)
Dienst-PKW, e-Antrieb (1x40.000 €) </t>
  </si>
  <si>
    <t>Aufsitzrasenmäher (1x14.000 €, Priorität 1)</t>
  </si>
  <si>
    <t>Aufsitzmäher (1x40.000 €)</t>
  </si>
  <si>
    <t>Gruftbagger (1x150.000€)</t>
  </si>
  <si>
    <t>55303-M00004</t>
  </si>
  <si>
    <t>Krematorium</t>
  </si>
  <si>
    <t>08210.40329</t>
  </si>
  <si>
    <t>Betriebs- und Geschäftsausstattung oberhalb Wertgrenze (19% Vorsteuer)</t>
  </si>
  <si>
    <t>Arbeittisch (höhen verstellbar) 1x1.500,00€</t>
  </si>
  <si>
    <t xml:space="preserve">Staubsauger (1x2.000€) </t>
  </si>
  <si>
    <t>55303-M00000</t>
  </si>
  <si>
    <t>08220.40099</t>
  </si>
  <si>
    <t>Betriebs- und Geschäftsausstattung unterhalb Wertgrenze BgA (19%)</t>
  </si>
  <si>
    <t xml:space="preserve">Stühle (3x 500 €) </t>
  </si>
  <si>
    <t>55303-M00007</t>
  </si>
  <si>
    <t>Erneuerung  technische Anlagen Krematorium</t>
  </si>
  <si>
    <t>09640.40029</t>
  </si>
  <si>
    <t>Ofenausmauerung Ofen 2 (170.000 €)
Senkr. Fuchs Ofen 2 (70.000 €)
Abgaskanal in Blech Ofen 2 (32.000 €)
AWT Ofen 2 (92.000 €)
AWT Ofen 1 (92.000 €)
Neuer Heizkreis (100.000 €)
Steuerung Ofen 1 (120.000 €)
Steuerung Ofen 2 (120.000 €)
Umbau Siebersteuerung Hydraulik Ofen 1 und Ofen 2 (2x. 15.000 €)</t>
  </si>
  <si>
    <t xml:space="preserve">Ofenausmauerung Ofen 1 (175.000 €)
Fuchs gemauert Ofen 1 (69.000 €)
</t>
  </si>
  <si>
    <t>Senkr. Fuchs Ofen 1 (72.000 €)
Abgaskanal in Blech Ofen 1 (32.000 €)
Filteranlage Ofen 1 (179.000 €)
Filteranlage Ofen 2 (179.000 €)
GLT Rechner (17.000 €)</t>
  </si>
  <si>
    <t>Fuchsgemauert Ofen 2 (72.000 €)</t>
  </si>
  <si>
    <t>13</t>
  </si>
  <si>
    <t>11900-M00000</t>
  </si>
  <si>
    <t>Recht</t>
  </si>
  <si>
    <t>08220.40101</t>
  </si>
  <si>
    <t>Betriebs- und Geschäftausstattung unterhalb der Wertgrenze</t>
  </si>
  <si>
    <t>unvorhergesehene Ersatzbeschaffungen</t>
  </si>
  <si>
    <t>11900-M00001</t>
  </si>
  <si>
    <t>EDV-Ausstattungen</t>
  </si>
  <si>
    <t>08220.40274</t>
  </si>
  <si>
    <t>EDV-Ausstattungen unterhalb der Wertgrenze</t>
  </si>
  <si>
    <t>12202-M00000</t>
  </si>
  <si>
    <t>Anliegenmanagement und Bußgeldstelle</t>
  </si>
  <si>
    <t>08220.40175</t>
  </si>
  <si>
    <t>12202-M00002</t>
  </si>
  <si>
    <t>IT-Ausstattung Arbeitsplatz 900 € (für eine neue Stelle);
Smartphones 4x500 € (eines für eine neue Stelle); 
Ersatzbeschaffung Scanner 800 €; 
unvorhergesehene 500 €</t>
  </si>
  <si>
    <t xml:space="preserve">Smartphoe 2x 500€;                                                                                                                                                                                                                                                                                                                                                                               
Scanner 1x 800€; unvorhergesehene 1.500 €                                                                                                                                                                                                                                                                                                                                                                                                                                                                                                                                                     </t>
  </si>
  <si>
    <t>unvorhergesehene 2.500 €; 4 Smartphones Ersatzbeschaffungen 2.400 €;</t>
  </si>
  <si>
    <t>unvorhergesehene Ersatzbeschaffungen 2.500 €; 2 Smartphones Ersatzbeschaffung 1.200 €</t>
  </si>
  <si>
    <t>12202-M00003</t>
  </si>
  <si>
    <t>01100.40105</t>
  </si>
  <si>
    <t>Modul elektr. Signatur u. X-Justiz 1.700 €; Kartenlesegeräte 600 €; unvorhergesehene 700 €</t>
  </si>
  <si>
    <t>Softwareerweiterungen</t>
  </si>
  <si>
    <t>12206-M00003</t>
  </si>
  <si>
    <t>Schiedsstelle</t>
  </si>
  <si>
    <t>08220.40290</t>
  </si>
  <si>
    <t>Smartphone 1x 500€</t>
  </si>
  <si>
    <t>12303-M00000</t>
  </si>
  <si>
    <t>Verkehrsüberwachung</t>
  </si>
  <si>
    <t>08220.40176</t>
  </si>
  <si>
    <t>12303-M00003</t>
  </si>
  <si>
    <t>08220.40291</t>
  </si>
  <si>
    <t>Smartphones 6x 500€</t>
  </si>
  <si>
    <t>12303-M00002</t>
  </si>
  <si>
    <t>An- und Verkauf von Betriebsvorrichtungen oberhalb der Wertgrenze</t>
  </si>
  <si>
    <t>07300.40049</t>
  </si>
  <si>
    <t>Betriebsvorrichtungen oberhalb 10.000 €</t>
  </si>
  <si>
    <t>kombinierte Geschwindigkeitsmessanlagen 2x je 150.000€</t>
  </si>
  <si>
    <t>12303-M00009</t>
  </si>
  <si>
    <t>An- und Verkauf von Betriebsvorrichtungen unterhalb der Wertgrenze</t>
  </si>
  <si>
    <t>07300.40053</t>
  </si>
  <si>
    <t>Betriebsvorrichtungen unterhalb 10.000 €</t>
  </si>
  <si>
    <t>Verkehrsdatenerfassungsgerät 1x 3.000€</t>
  </si>
  <si>
    <t>12303-M00004</t>
  </si>
  <si>
    <t>01100.40093</t>
  </si>
  <si>
    <t>Auswertungssoftware Planet 1x 1.200€</t>
  </si>
  <si>
    <t>unvorhergesehene Beschaffungen</t>
  </si>
  <si>
    <t>11</t>
  </si>
  <si>
    <t>62600-M13001</t>
  </si>
  <si>
    <t>Zuführung Kapitalrücklage GPG</t>
  </si>
  <si>
    <t>Beteiligungen, Anteile, Wertpapiere des Anlagevermögens</t>
  </si>
  <si>
    <t>10120000</t>
  </si>
  <si>
    <t>10120.40000</t>
  </si>
  <si>
    <t xml:space="preserve"> Kapitalzuführung an GPG</t>
  </si>
  <si>
    <t>62600-M00004</t>
  </si>
  <si>
    <t>Zuführung Kapitalrücklage WITENO</t>
  </si>
  <si>
    <t>10120.40002</t>
  </si>
  <si>
    <t>Kapitalzuführung WITENO</t>
  </si>
  <si>
    <t>62300-M00003</t>
  </si>
  <si>
    <t xml:space="preserve">Eigenkapitalzuführung AWG </t>
  </si>
  <si>
    <t>Kommunale Eigenbetriebe</t>
  </si>
  <si>
    <t>12110000</t>
  </si>
  <si>
    <t>12110.40003</t>
  </si>
  <si>
    <t>Eigenkapitalzuführung AWG</t>
  </si>
  <si>
    <t>62300-M00002</t>
  </si>
  <si>
    <t>Zuschuss Sanierung GREIF</t>
  </si>
  <si>
    <t>01990.40009</t>
  </si>
  <si>
    <t>Zuschuss Sanierung GREF</t>
  </si>
  <si>
    <t>21101-M00000</t>
  </si>
  <si>
    <t>Grundschule Karl Krull</t>
  </si>
  <si>
    <t>08220.40113</t>
  </si>
  <si>
    <t>Betriebs- und Geschäftsaustattung unterhalb der Wertgrenze</t>
  </si>
  <si>
    <t>lfd. Ersatz-/Neubeschaffung</t>
  </si>
  <si>
    <t>21101-M00001</t>
  </si>
  <si>
    <t>08210.40145</t>
  </si>
  <si>
    <t>lfd. EDV-Ersatz-/Neubeschaffung</t>
  </si>
  <si>
    <t>21101-M00003</t>
  </si>
  <si>
    <t>Geringwertige Gegenstände oberhalb der Wertgrenze</t>
  </si>
  <si>
    <t>08210.40296</t>
  </si>
  <si>
    <t>Betriebs- und Geschäftsaustattung oberhalb der Wertgrenze</t>
  </si>
  <si>
    <t>feuerfeste Garderobenschränke; aktualisierte Kostenschätzung (Angebot v. 2020 zzgl. 30% Preiszuschlag); unklar ist immer noch, wann die Schränke angeschafft und montiert werden können; es liegt an zwei Faktoren: Fortschritt Brandschutzsanierung und die Umsetzung des DigiPakts Schule. Die Elektroleistungen hierfür werden aktuell geplant und sollen 2023 erfolgen, sodass die Schränke für 2023/24 eingeplant werden sollten.</t>
  </si>
  <si>
    <t>21102-M00000</t>
  </si>
  <si>
    <t>Grundschule Martin Andersen Nexö</t>
  </si>
  <si>
    <t>08220.40114</t>
  </si>
  <si>
    <t>lfd. Ersatz-/Neubeschaffung,
Kinder-Spielfahrzeuge für Schulhof 5 x 360 €</t>
  </si>
  <si>
    <t>21102-M00002</t>
  </si>
  <si>
    <t>08210.40105</t>
  </si>
  <si>
    <t>21103-M00000</t>
  </si>
  <si>
    <t>08220.40115</t>
  </si>
  <si>
    <t>21103-M00001</t>
  </si>
  <si>
    <t>23310.00047</t>
  </si>
  <si>
    <t>Anzahlungen auf Sonderposten aus Zuwendungen vom Bund</t>
  </si>
  <si>
    <t>08210.40103</t>
  </si>
  <si>
    <t>23310.00048</t>
  </si>
  <si>
    <t>Anzahlungen auf Sonderposten aus Zuwendungen vom Land</t>
  </si>
  <si>
    <t>08220.40211</t>
  </si>
  <si>
    <t>21104-M00000</t>
  </si>
  <si>
    <t>Grundschule Erich-Weinert</t>
  </si>
  <si>
    <t>08220.40116</t>
  </si>
  <si>
    <t>21104-M00001</t>
  </si>
  <si>
    <t>08210.40106</t>
  </si>
  <si>
    <t>08220.40212</t>
  </si>
  <si>
    <t>21105-M00000</t>
  </si>
  <si>
    <t>Grundschule Käthe Kollwitz</t>
  </si>
  <si>
    <t>08220.40117</t>
  </si>
  <si>
    <t>lfd. Ersatz-/Neubeschaffung
Klassensatz Schülertische 1 x 8.000,00 €</t>
  </si>
  <si>
    <t>21105-M00001</t>
  </si>
  <si>
    <t>08210.40146</t>
  </si>
  <si>
    <t>08220.40213</t>
  </si>
  <si>
    <t>21501-M00000</t>
  </si>
  <si>
    <t>Regionalschule Ernst Moritz Arndt</t>
  </si>
  <si>
    <t>08220.40118</t>
  </si>
  <si>
    <t>21501-M00001</t>
  </si>
  <si>
    <t>08210.40108</t>
  </si>
  <si>
    <t>08220.40214</t>
  </si>
  <si>
    <t>21502-M00000</t>
  </si>
  <si>
    <t>Regionalschule Caspar David Friedrich</t>
  </si>
  <si>
    <t>08220.40119</t>
  </si>
  <si>
    <t>lfd. Ersatz-/Neubeschaffung 
Modulschrank 2 x 950,00 €</t>
  </si>
  <si>
    <t>21502-M00002</t>
  </si>
  <si>
    <t>08210.40110</t>
  </si>
  <si>
    <t>08220.40215</t>
  </si>
  <si>
    <t>21502-M00003</t>
  </si>
  <si>
    <t>08210.40162</t>
  </si>
  <si>
    <t>Im Chemie-Vorbereitungsraum müssen veraltete Chemikalienschränke (Arbeits-/Gesundheitsschutz) ersetzt werden und eine neue Laborspülmaschine eingebaut werden; Anschlussarbeiten/ Sperrmüll ggf. notwendig</t>
  </si>
  <si>
    <t>21701-M00000</t>
  </si>
  <si>
    <t>Friedrich-Ludwig-Jahn-Gymnasium und Abendgymnasium</t>
  </si>
  <si>
    <t>08220.40120</t>
  </si>
  <si>
    <t>lfd. Ersatz-/Neubeschaffung , 
div. Sitzelemente zur Umgestaltung Arbeitsraum Keller 4.500,00 €</t>
  </si>
  <si>
    <t>21701-M00001</t>
  </si>
  <si>
    <t>23310.00063</t>
  </si>
  <si>
    <t>08210.40111</t>
  </si>
  <si>
    <t>lfd. EDV-Ersatz-/Neubeschaffung + DigiPakt Schule (BV-V/07/0253-01) Fortführung HH-Planung 2021/22</t>
  </si>
  <si>
    <t>08220.40216</t>
  </si>
  <si>
    <t>21701-M00004</t>
  </si>
  <si>
    <t>09640.40021</t>
  </si>
  <si>
    <t>Fortschreibung HH-Planung 21/22 zzgl. Preissteigerung 30%; derzeitige Planung in Abstimmung mit Schule und Amt 23: Im 2. OG (Haus 1) sollen 2 neue Chemiekabinette und 1 neuer Vorbereitungsraum Chemie entstehen. Die bisherige Ausstattung ist verschlissen und muss ersetzt werden. Das im 2. OG befindliche Physikkabinett soll in das EG ziehen (bisher Chemie). Die dafür benötigten Mittel für Umzug/Sperrmüll werden im Aufwand geplant. Nicht genutzte Mittel aus 2022 werden nach 2023 übertragen. Für 2023 plant Amt 23 eine Machbarkeitsstudie zu weiteren Lösungen für den Naturwissenschaftlichen Bereich (inkl. Fachkabinette Physik/Bio)</t>
  </si>
  <si>
    <t>Im Rahmen einer Machbarkeitsstudie für das Haus I sollen die funktionalen und baulichen Defizite untersucht werden. Dazu zählen die Erneuerung der restlichen Kabinette als Nawi-Räume (kombiniert Bio/Physik), Schülerspeisung, Sanitäranlagen. Die Machbarkeitsstudie wird durch Amt 23 für den HH angemeldet. Für die Planung der neuen Nawi-Räume (lose Ausstattung) werden 50.000 € kalkuliert. Dies wurde in der ersten Anmeldung (Anmeldung Chemiekabinette) noch nicht berücksichtigt und kommt daher noch dazu. (siehe Maßnahmebeschreibung)</t>
  </si>
  <si>
    <t>21701-M00006</t>
  </si>
  <si>
    <t>Abendgymnasium EDV-Ausstattung</t>
  </si>
  <si>
    <t>23310.00064</t>
  </si>
  <si>
    <t>Anzahlungen auf Sonderposten aus Zuwendungen vom Bund-Abendgymnasium</t>
  </si>
  <si>
    <t>08210.40249</t>
  </si>
  <si>
    <t>EDV-Ausstattung Abendgymnasium</t>
  </si>
  <si>
    <t>08220.40225</t>
  </si>
  <si>
    <t>21701-M00007</t>
  </si>
  <si>
    <t>Abendgymnasium GwG</t>
  </si>
  <si>
    <t>08220.40183</t>
  </si>
  <si>
    <t>Betriebs- und Geschäftsaustattung unterhalb der Wertgrenze Abendgymnasium</t>
  </si>
  <si>
    <t>21702-M00000</t>
  </si>
  <si>
    <t>Alexander-von-Humoldt-Gymnasium</t>
  </si>
  <si>
    <t>08220.40121</t>
  </si>
  <si>
    <t>21702-M00001</t>
  </si>
  <si>
    <t>08210.40095</t>
  </si>
  <si>
    <t xml:space="preserve"> Austausch Mobiliar Schülercafé</t>
  </si>
  <si>
    <t>neue Möbel/Geräte für Umgestaltung Bibliotheksräume zu multifunktionalen Arbeitsräumen</t>
  </si>
  <si>
    <t>21702-M00002</t>
  </si>
  <si>
    <t>23310.00049</t>
  </si>
  <si>
    <t>08210.40147</t>
  </si>
  <si>
    <t>23310.00050</t>
  </si>
  <si>
    <t>08220.40217</t>
  </si>
  <si>
    <t>21801-M00000</t>
  </si>
  <si>
    <t>Integrierte Gesmtschule Erwin Fischer</t>
  </si>
  <si>
    <t>08220.40122</t>
  </si>
  <si>
    <t>21801-M00001</t>
  </si>
  <si>
    <t>23310.00067</t>
  </si>
  <si>
    <t>08210.40148</t>
  </si>
  <si>
    <t>23310.00068</t>
  </si>
  <si>
    <t>08220.40218</t>
  </si>
  <si>
    <t>42100-M00001</t>
  </si>
  <si>
    <t>Förderprogramm für Sportvereine</t>
  </si>
  <si>
    <t>Förderung des Sports</t>
  </si>
  <si>
    <t>01990.40008</t>
  </si>
  <si>
    <t>Sonstige geleistete Anzahlungen auf immaterielle Vermögensgegenstände (Baumaßnahmen)</t>
  </si>
  <si>
    <t>Investitionskostenzuschüsse für kleine Baumaßnahmen der Greifswalder Sportvereine; Fortführung Vorjahre</t>
  </si>
  <si>
    <t>01990.40010</t>
  </si>
  <si>
    <t>Sonstige geleistete Anzahlungen auf immaterielle Vermögensgegenstände (Nicht-Baumaßnahmen)</t>
  </si>
  <si>
    <t>Förderung von Nicht-Baumaßnahmen (techn. Sportgeräte/Anlagen etc.) der Greifswalder Sportvereine; Fortführung Vorjahre</t>
  </si>
  <si>
    <t>42100-M00000</t>
  </si>
  <si>
    <t>08220.40289</t>
  </si>
  <si>
    <t>ca. 14 Hinweisschilder zur Ausweisung von Laufstrecken; Beschaffung, Beklebung und Montage; Montage durch Anbieter oder Tiefbau; bisher noch nicht geklärt; ggf. ist ein anderes SK zuverwenden.</t>
  </si>
  <si>
    <t>Neue Grundschule</t>
  </si>
  <si>
    <t>09640.40027</t>
  </si>
  <si>
    <t>Ausstattung nach Neubau Grundschulteil - Neubau Inklusives Schulzentrum</t>
  </si>
  <si>
    <t>Planungskosten lose Ausstattung; Kalkulation/ Wirtschaftlichkeitsbetrachtung durch Amt 23 vorgenommen</t>
  </si>
  <si>
    <t>Planungskosten lose Ausstattung; Kalkulation durch Amt 23 vorgenommen</t>
  </si>
  <si>
    <t>Planungs- und Lieferkosten lose Ausstattung; Kalkulation durch Amt 23 vorgenommen</t>
  </si>
  <si>
    <t>21106-M00003</t>
  </si>
  <si>
    <t>08210.40333</t>
  </si>
  <si>
    <t>lose EDV-Ausstattung für neue Grundschule</t>
  </si>
  <si>
    <t>08220.40269</t>
  </si>
  <si>
    <t>09640.40023</t>
  </si>
  <si>
    <t>Ausstattung nach Neubau Regionalschulteil - Neubau Inklusives Schulzentrum</t>
  </si>
  <si>
    <t>Planungs- und Lieferkosten lose Ausstattung; Kalkulation durch Amt 23 vorgenommen;</t>
  </si>
  <si>
    <t>42420</t>
  </si>
  <si>
    <t>Sporthalle am Ellernholz</t>
  </si>
  <si>
    <t>09640.40026</t>
  </si>
  <si>
    <t>Ausstattung nach Neubau Sporthalle (19 %, ant. 10%) - Neubau Inklusives Schulzentrum</t>
  </si>
  <si>
    <t>Planungskosten; Kalkulation durch Amt 23 vorgenommen</t>
  </si>
  <si>
    <t>09640.40024</t>
  </si>
  <si>
    <t>lose EDV-Ausstattung für neue Regionale Schule</t>
  </si>
  <si>
    <t>nein</t>
  </si>
  <si>
    <t>26300-M00000</t>
  </si>
  <si>
    <t>Musikschule</t>
  </si>
  <si>
    <t>08220.40080</t>
  </si>
  <si>
    <t>Schlagzeug: 1 Yamaha 14"x5,5"Live Custom Hybr.UMS (1x600,00 €),
Gretsch Catalina Maple Walnut Glaze 14 (1x 900,00 €)
Zildijian 17" K´Symphonic heavy ( 1x 800,00 €),
Goldon Rhytmiktaschen Sortiment 1/2, (1x400,00 €)
E-Bass Yamaha TRBX 505TBL, (1x 600,00 €)
Handy Video Recorder Zoom Q8n-4K (1x400,00 e)</t>
  </si>
  <si>
    <t>Viola Set 16" Karl Höfner Concertino, (1x900,00€)
Viola Set 14" Hidersine Venezia, (1x800,00 €)
Boxen Pyrit 212 Sub A (2x 600,00€), 
Boxen pro Achat 404 A (2x 400,00 €)</t>
  </si>
  <si>
    <t>Bass Metallophon Studio 49 BM-1600, (1x1.000,00 €)
Bass Xylophone Studio 49H-BX2000, (1x900,00€)
Videokamera Sony FDR-AX53, (1x900,00 €)
Video Stand Kit Manfrotto MVK500190 XV, (1x400,00 €)
Mischpult Zoom Live Trak L-12 (1x500,00 €)</t>
  </si>
  <si>
    <t>Digitalpiano Casio PX-S1100_BK (1x700,00 €)
Lautsprecherboxen db Technologies ES602 PA-Komplettset, (2x500,00 €)
LED-Lichtsets Eurolite KLS-3002 (2x500,00 €), 
Stative Manfrotto Wind Up 087 (2x500,00 €)</t>
  </si>
  <si>
    <t>26300-M00004</t>
  </si>
  <si>
    <t>Musikinstrumente Musikschule, Möbel</t>
  </si>
  <si>
    <t>08210.40182</t>
  </si>
  <si>
    <t xml:space="preserve">Klavier Hoffmann Tradition 122 (1x9.600,00 €)
Violine Roth &amp;Junius Stradivari (1x 1.000,00 €) 
</t>
  </si>
  <si>
    <t xml:space="preserve">HörnerThomann F/Bb, (2x1.300,00 €)
 Bariton-Saxophon Thomann BariPro L, (1x2.800,00 €)
Bb-Klarinette Oscar Adler 323, (1x3.600,00 e)
Oboen Set YOB-2411 Viola Set 16" Karl Höfner Concertino, (1x1.600,00 €), 
</t>
  </si>
  <si>
    <t xml:space="preserve">A-Klarinette Oscar Adler &amp; Co. 323A, (1x4.100,00 €)
Eb-Klarinette F.A. Uebel 721, (1x 3.000,00 e)
Posaune YSL-448 GE II Trombone, 
(1x1.800,00 €)
Trompete Carol Brass CTR-3330L-YST-Bb-L, (1x1.700,00 €)
</t>
  </si>
  <si>
    <t>Fagott Oscar Adler &amp; Co. Bassoon 1357/125 Anniversary, (1x6.000,00)
Xylophon Studio 49RXC2050/V A 442 Hz (1x4.400,00 €)</t>
  </si>
  <si>
    <t>28102-M00006</t>
  </si>
  <si>
    <t>Sozio-kulturelles Zentrum St. Spiritus</t>
  </si>
  <si>
    <t>23142.00019</t>
  </si>
  <si>
    <t>Zuweisung vom Land (Investitionen oberhalb Wertgrenze)</t>
  </si>
  <si>
    <t xml:space="preserve">08210.40179  </t>
  </si>
  <si>
    <t>FöMi-Land</t>
  </si>
  <si>
    <t>LED-Theaterscheinwerfer Hofbühne, (2x1.700,00 €)
Stapeltrockner, (1x1.300,00 €)
Papierschrank (1x1.200,00€)</t>
  </si>
  <si>
    <t>Bassboxen (2x2.750,00 €)</t>
  </si>
  <si>
    <t>FöMi Land</t>
  </si>
  <si>
    <t>Lichtmischpult, (1x3.000,00€)
Sonnenschirme (2x1.200,00 €)</t>
  </si>
  <si>
    <t>Digitalmischpult, (1v3.400,00 €)
Bühnenpodeste, (2x1.100,00 €)
Dirigentenpodest (1x1.300,00 €)</t>
  </si>
  <si>
    <t>28102-M00000</t>
  </si>
  <si>
    <t>23142.00007</t>
  </si>
  <si>
    <t xml:space="preserve">Zuweisungen vom Land FM St. Spiritus (GWG) </t>
  </si>
  <si>
    <t>08220.40150</t>
  </si>
  <si>
    <t>Betriebs- und Geschäftsaustattung unterhalb der Wertgrenze St. Spiritus</t>
  </si>
  <si>
    <t>Standvitrinen, (2x500,00 €)
Wandwickeltische, (2x600,00 €)
Etagenwagen, (1x 500,00 €)
Schränke, (2x500,00 €)
Falpavillon (1x800,00)</t>
  </si>
  <si>
    <t>Hochdruckreiniger, (1x500,00 €)
Präsentationswände, (2x600,00 €)
Nähmaschine, (1x400,00 €)
Treppen für Bühne, (2x400,00)
Brennofen Emaille (1x700,00)</t>
  </si>
  <si>
    <t>Modellierböcke, (5x700,00 €)
Raumteiler (2x750,00 €)</t>
  </si>
  <si>
    <t>Plattenroller, (1x800,00 €)
öpferscheiben, (5x700,00 €)
Nass-Trockensauger (1x800,00 €)</t>
  </si>
  <si>
    <t>28103-M00000</t>
  </si>
  <si>
    <t>Kantine St.Spiritus</t>
  </si>
  <si>
    <t>08220.40082</t>
  </si>
  <si>
    <t>Kaffeemaschine (1x500,00 €)</t>
  </si>
  <si>
    <t>Hängeschrank (1x 500,00 €)</t>
  </si>
  <si>
    <t xml:space="preserve"> Fasskühler (1x800,00 €)</t>
  </si>
  <si>
    <t>Durchlaufkühler (1x900,00 €)</t>
  </si>
  <si>
    <t>28102-M00002</t>
  </si>
  <si>
    <t>23310000</t>
  </si>
  <si>
    <t>23310.00029</t>
  </si>
  <si>
    <t>Anzahlungen auf Sonderposten aus Zuwendungen</t>
  </si>
  <si>
    <t>08220.40262</t>
  </si>
  <si>
    <t>EDV-Ausstattung (19%, anteilig 80%)</t>
  </si>
  <si>
    <t>IT-Arbeitsplatz:  Laptop 1+900,00 €</t>
  </si>
  <si>
    <t>27200-M00000</t>
  </si>
  <si>
    <t>Stadtbibliothek</t>
  </si>
  <si>
    <t>08220.40071</t>
  </si>
  <si>
    <t xml:space="preserve">Ersatz im 2. OG Sitzmöbel: 
Bankelement 3x600,00 €; 
Einzelelement 2x500,00 €; 
Bankelement mit Rückenlehne 2x800,00 €, 
Tische 4x400 € </t>
  </si>
  <si>
    <t>Ersatz Bestuhlung Gewölbe, ( 7.000,00 €)
Büromöbel Arbeitsplätze (4x1.600,00 €)</t>
  </si>
  <si>
    <t>27200-M00005</t>
  </si>
  <si>
    <t>08220.40219</t>
  </si>
  <si>
    <t>EDV-Ausstattung unterhalb Wertgrenze</t>
  </si>
  <si>
    <r>
      <t xml:space="preserve">Ersatzbeschaffung  iPad, 1x400,00 €)
Drucker gehoben (2x800,00 €)
</t>
    </r>
    <r>
      <rPr>
        <strike/>
        <sz val="11"/>
        <color rgb="FFFF0000"/>
        <rFont val="Franklin Gothic Book"/>
        <family val="2"/>
      </rPr>
      <t/>
    </r>
  </si>
  <si>
    <t>Präsentationstechnik/ Kleintechnik für Erneuerung 2. OG : 
1 x Drucker gehoben 1x800,- € , 
1 x Scanner für Besucherarbeitsplätze t 910,- €</t>
  </si>
  <si>
    <t xml:space="preserve">Drucker (2x400,00), Kleintechnik </t>
  </si>
  <si>
    <t>Kleintechnik, 
Ersatzbeschaffung 3 RFID-Workstations (3x600,00 €)</t>
  </si>
  <si>
    <t>27200-M00006</t>
  </si>
  <si>
    <t>08210.40228</t>
  </si>
  <si>
    <t>Betriebs- und Geschäftsausstattung 
oberhalb Wertgrenze</t>
  </si>
  <si>
    <t>08210.40191</t>
  </si>
  <si>
    <t>EDV-Ausstattung 
oberhalb Wertgrenze</t>
  </si>
  <si>
    <t>Beamer gehoben, (1x2.000,00 €) 
digitales Smartboard Fachbereich  (1x5.000,00 €)</t>
  </si>
  <si>
    <t>27200-M00004</t>
  </si>
  <si>
    <t>Server</t>
  </si>
  <si>
    <t>08210.40088</t>
  </si>
  <si>
    <t>Erneuerung Server</t>
  </si>
  <si>
    <t>28101-M00008</t>
  </si>
  <si>
    <t>Erweiterung Parkgelände (B-Plan 9 - An der Klosterruine)</t>
  </si>
  <si>
    <t>23310.00072</t>
  </si>
  <si>
    <t>Anzahlung auf Sonderposten aus Zuwendungen Bund</t>
  </si>
  <si>
    <t>09620.40025</t>
  </si>
  <si>
    <t>FöMi-Bund</t>
  </si>
  <si>
    <t>2. Bauabschnitt</t>
  </si>
  <si>
    <t>3. Bauabschnitt</t>
  </si>
  <si>
    <t>12601-M00025</t>
  </si>
  <si>
    <t>Digitalfunk</t>
  </si>
  <si>
    <t>07200.40033</t>
  </si>
  <si>
    <t>Maschinen und technische Anlagen
Digitalfunk</t>
  </si>
  <si>
    <t>2x Funkgerät EX + Zubehör (3.000 €),
1 Funkgerät MRT ET (700 €),
1x Multiladegerät (1.200 €)</t>
  </si>
  <si>
    <t>2x Funkgerät EX + Zubehör (3.000 €),
1 Funkgerät MRT ET (700 €)</t>
  </si>
  <si>
    <t>12602-M00011</t>
  </si>
  <si>
    <t>07200.40034</t>
  </si>
  <si>
    <t>2x Funkgerät EX + Zubehör (3.000 €),
1 Funkgerät MRT ET (700 €),
1x Multiladegerät (800 €)</t>
  </si>
  <si>
    <t>12601-M00000</t>
  </si>
  <si>
    <t>08220.40075</t>
  </si>
  <si>
    <t xml:space="preserve">2x Funkgerät +Zubehör (500 €),
10x DME (450 €), 
2x Aktenregal VB (450 €),
2x Möbel neuer AP (2.000 €), 
diverse elektrische/Geräte Kleinzeug </t>
  </si>
  <si>
    <t>2x Funkgerät +Zubehör (500 €), 
10x DME (450 €), 
1x Tischkombi VB (600 €),
2x Aktenragal VB (450 €), 
2x Möbel neuer AP (2.000 €), 
diverse elektrische Geräte/Kleinzeug</t>
  </si>
  <si>
    <t>2x Funkgerät +Zubehör (500 €), 
2x Aktenregal VB (450 €), 
Multiladegerät EX HRT (500 €), 
diverse elektrische Geräte/Kleinzeug, 
Ersatz Bürodrehstühle 20 Stück (450 €)</t>
  </si>
  <si>
    <t>2x Funkgerät +Zubehör (500 €),
 2x Aktenregal VB (450 €),
Multiladegerät HRT einfach (1.100 €),
 diverse elektrische Geräte/Kleinzeug</t>
  </si>
  <si>
    <t>12602-M00000</t>
  </si>
  <si>
    <t>08220.40076</t>
  </si>
  <si>
    <t xml:space="preserve">2x Funkgerät +Zubehör (500 €),
10x DME (450 €), 
diverse technische Geräte, 
Ausrüstungsanpassung, 
2x Mobiliar Büroräume (1.500 €), </t>
  </si>
  <si>
    <t>2x Funkgerät +Zubehör (500 €),
10x DME (450 €), 
diverse technische Geräte, 
Ausrüstungsanpassung, 
2x Mobiliar Büroräume (1.500 €),</t>
  </si>
  <si>
    <t xml:space="preserve">2x Funkgerät +Zubehör (500 €),
10x DME (450 €), 
Multiladegerät EX HRT (500 €), 
diverse technische Geräte,
Ausrüstungsanpassung, 
2x Mobiliar Büroräume (1.500 €) </t>
  </si>
  <si>
    <t>2x Funkgerät +Zubehör (500 €), 
10x DME (450 €), 
Multiladegerät HRT einfach (1.100 €),
diverse technische Geräte,
Ausrüstungsanpassung</t>
  </si>
  <si>
    <t>12601-M00001</t>
  </si>
  <si>
    <t>08220.40242</t>
  </si>
  <si>
    <t>Ersatzbeschaffung 1x Drucker (800 €),
 1x WLAN Antenne (700 €),
 1x Switch (800 €),
 2x Laptop (900 €), 
1x Laptop ELW1 (900 €)</t>
  </si>
  <si>
    <t>Ersatzbeschaffung 1x Drucker (800 €),
 1x WLAN Antenne (700 €),
1x Switch (800 €), 
2x Laptop (900 €)</t>
  </si>
  <si>
    <t>Ersatzbeschaffung 1x Drucker (800 €), 
1x WLAN Antenne (700 €), 
1x Switch (800 €), 
2x Laptop (900 e)</t>
  </si>
  <si>
    <t>Ersatzbeschaffung 1x Drucker (800 €),
1x WLAN Antenne (700 €), 
1x Switch (800 €), 
2x Laptop (900 €)</t>
  </si>
  <si>
    <t>12601-M00002</t>
  </si>
  <si>
    <t>Software vorbeugender u. abwehrender Brandschutz</t>
  </si>
  <si>
    <t>01100.40030</t>
  </si>
  <si>
    <t>EDV, Software vorbeugender u. abwehrender Brandschutz</t>
  </si>
  <si>
    <t>Brandschutz - Software</t>
  </si>
  <si>
    <t>12601-M00015</t>
  </si>
  <si>
    <t>08210.40224</t>
  </si>
  <si>
    <t>08210.40096</t>
  </si>
  <si>
    <t>2x Spezielle Tablet VB (1.300 €),
2x Ersatzbeschaffung Tablet ELW1 und HLF1 (4.000 €)</t>
  </si>
  <si>
    <t>2x Spezielles Tablet VB (1.300 €),
1x Flipchart 55 (3.200 €),
 Neubeschaffung Tablet 
HLF 3 (4.000 €)</t>
  </si>
  <si>
    <t>2x Spezielles Tablet VB (1.300 €)</t>
  </si>
  <si>
    <t>2x Spezielles Tablet VB (1.300 €), Einrichtung Schulungsraum</t>
  </si>
  <si>
    <t>12602-M00002</t>
  </si>
  <si>
    <t>08210.40099</t>
  </si>
  <si>
    <t>Erneuerung Server;
Ersatzbeschaffung 2x Drucker (800 €),
1x WLAN Antenne (700 €), 
1x Switch (800 €), 
2x Laptop einfach (850 €);
Tablet HLF 2 (4.000 €)</t>
  </si>
  <si>
    <t>1x Beamer Schulungsraum (2.000 €) 
1x WLAN (800 €),
 1x Switch (700 €), 
2x Laptop einfach  (850 €)</t>
  </si>
  <si>
    <t>Ersatzbeschaffung 1xDrucker (800 €), 
1x WLAN (700 €), 
1x Switch (800 €), 
2x Laptop einfach (850 €)</t>
  </si>
  <si>
    <t>Ersatzbeschaffung 1xDrucker (800  €),
1x WLAN (700 €),
1x Switch (800 €),
2x Laptop einfach (850 €)</t>
  </si>
  <si>
    <t>12601-M00006</t>
  </si>
  <si>
    <t>Sportgeräte BF für Dienstsport</t>
  </si>
  <si>
    <t>08210.40187</t>
  </si>
  <si>
    <t>Sportgeräte BFW für Dienstsport</t>
  </si>
  <si>
    <t>Ergometer 2x 5000 €</t>
  </si>
  <si>
    <t>Beinpresse 1x6000€</t>
  </si>
  <si>
    <t>Ersatzbeschaffung Laufband</t>
  </si>
  <si>
    <t>Rudergerät</t>
  </si>
  <si>
    <t>12601-M00030</t>
  </si>
  <si>
    <t>Fahrzeuge und Zusatzgeräte über 10.000 EUR</t>
  </si>
  <si>
    <t>07100.40079</t>
  </si>
  <si>
    <t>Ersatzbeschaffung 1x Kommandowagen (60.000 €);
Neubeschaffung 1x Stromerzeuger 500 kVA (300.000 €)
1x Stromerzeuger 100 kVA auf Anhänger (100.000 €);</t>
  </si>
  <si>
    <t xml:space="preserve">HLF2 zu 50% durch das Land gefördert. Mittel werden nach Lieferung beantragt. Einnahmen hängen somit auch vom Lieferjahr ab. </t>
  </si>
  <si>
    <t>Wechselladerfahrzeug (400.000 €)
 HLF3 für Wache West (500.000 €)</t>
  </si>
  <si>
    <t>12601-M00023</t>
  </si>
  <si>
    <t>Maschinen und technische Anlagen unter 10.000 EUR</t>
  </si>
  <si>
    <t>07200.40030</t>
  </si>
  <si>
    <t>Maschinen und technische Anlagen unterhalb der Wertgrenze</t>
  </si>
  <si>
    <t>Ersatzbeschaffung 2x Chemiekalienschutzanzug 
CPS 7900 (5.000 €), 
1x Transportwagen für AB (3.000 €), 
1x Faltbehälter 7.000 Liter (3.600 €);
1x Faltbehälter  5.000 Liter (2.000 €) Gefahrgut</t>
  </si>
  <si>
    <t>1x Transportwagen für AB</t>
  </si>
  <si>
    <t>12602-M00009</t>
  </si>
  <si>
    <t>08210.40259</t>
  </si>
  <si>
    <t>Betriebs- und Geschäftsausstattung oberhalb Wertgrenze  410 €</t>
  </si>
  <si>
    <t>Werkstattwagen Fahrzeughalle, Ausrüstungsanpassung, Brandschutz, Technische Hilfeleistung</t>
  </si>
  <si>
    <t>Ausrüstungsanpassung, Brandschutz, Technische Hilfeleistung</t>
  </si>
  <si>
    <t>12601-M99999</t>
  </si>
  <si>
    <t xml:space="preserve">Zuweisung aus Feuerschutzsteuer </t>
  </si>
  <si>
    <t>12601</t>
  </si>
  <si>
    <t>Zuweisung Feuerschutzsteuer</t>
  </si>
  <si>
    <t>12301-M00003</t>
  </si>
  <si>
    <t>Verkehrszulassung und Führerscheinstelle</t>
  </si>
  <si>
    <t>08210.40193</t>
  </si>
  <si>
    <t>Drucker Führerscheinstelle 6x 1.500 €</t>
  </si>
  <si>
    <t>08220.40268</t>
  </si>
  <si>
    <t>Laptop einfach 1x900 €</t>
  </si>
  <si>
    <t>12301-M00000</t>
  </si>
  <si>
    <t>08220.40074</t>
  </si>
  <si>
    <t xml:space="preserve">Drehstuhl 4x450€ (Ersatz);
Stahlschränke 5x450€ (neu und Ersatz);
Hohe Schränke 5x450€ (neu und Ersatz);
höhenverstehlbare Tische 1x 550€  (Ersatz)
</t>
  </si>
  <si>
    <t>Drehstuhl 3x500€</t>
  </si>
  <si>
    <t>12301-M00002</t>
  </si>
  <si>
    <t>08210.40186</t>
  </si>
  <si>
    <t xml:space="preserve">Büromöbel Führerscheinstelle:
Höhenverstellbarer Tisch 3x1.500€ (Empfehlungs Betreibsarzt);
10x Standleuchten 10x2.100€
</t>
  </si>
  <si>
    <t>12201-M00000</t>
  </si>
  <si>
    <t>Bürgerservice und Allgemeine Ordnungsaufgaben</t>
  </si>
  <si>
    <t>08220.40073</t>
  </si>
  <si>
    <t xml:space="preserve">Azubi Arbeitsplätze 2x500€ (1x Wohngeldbereich und 1x Einwohnermeldeamt) 
diverse Büromöbel 32.5: 
- Drehstühle 4x500 €
- Aktenschrank 4x500 €
diverse Büromöbel 32.3:
- Drehstühle 4x500€
- Tisch einfach 2x800 €
-Querrolladenschrank 2x450€
- Aktenschrank 2x500€
</t>
  </si>
  <si>
    <t>Drehstühle 4x450€ (32.3 und. 32.5; laufender Ersatz)</t>
  </si>
  <si>
    <t>12201-M00013</t>
  </si>
  <si>
    <t>08210.40258</t>
  </si>
  <si>
    <t xml:space="preserve">Stiz-/Stehtisch spezial 3x1.500€ (2x32.3; 1x32.5; 1x Rat des Betriebsarztes; 2x Ersatz) 
</t>
  </si>
  <si>
    <t>12201-M00010</t>
  </si>
  <si>
    <t>08220.40205</t>
  </si>
  <si>
    <t>EDV Ausstattung unterhalb der Wertgrenze</t>
  </si>
  <si>
    <t xml:space="preserve">Drucker für Einwohnermeldeamt 7x2.000 €;
Laptops für Einwohnermeldeamt 7x850€;
Laptops für Azubis 2x850 €;
Scanner 6x1.400 €
</t>
  </si>
  <si>
    <t>35100-M00002</t>
  </si>
  <si>
    <t>Sonstige soziale Hilfen und Leistungen</t>
  </si>
  <si>
    <t>08220.40208</t>
  </si>
  <si>
    <t>Scanner Wohngeldbereich 6x 600€</t>
  </si>
  <si>
    <t>57300-M00004</t>
  </si>
  <si>
    <t>Märkte/Verwaltung kommunaler Veranstaltungsflächen</t>
  </si>
  <si>
    <t>08210.40253</t>
  </si>
  <si>
    <t>3 klipklap Holzmarktstände (a 900)</t>
  </si>
  <si>
    <t>57300-M00000</t>
  </si>
  <si>
    <t>08220.40078</t>
  </si>
  <si>
    <t>Drehstuhl Markt 3x500 €
mobile Verteiler 2x500 €</t>
  </si>
  <si>
    <t xml:space="preserve">Ersatz Drehstuhl 1x500€;
Ersatz Tisch 1x500 €
</t>
  </si>
  <si>
    <t>57300-M00001</t>
  </si>
  <si>
    <t>Senkelektranten Markt</t>
  </si>
  <si>
    <t>07300.40003</t>
  </si>
  <si>
    <t>Senkelektranten 2x12.000 €</t>
  </si>
  <si>
    <t>12201-M00005</t>
  </si>
  <si>
    <t>01100.40031</t>
  </si>
  <si>
    <t>EDV-Software und Lizenzen</t>
  </si>
  <si>
    <t>5</t>
  </si>
  <si>
    <t>51102-M00000</t>
  </si>
  <si>
    <t>Vermessung</t>
  </si>
  <si>
    <t>08220.40158</t>
  </si>
  <si>
    <t>Bürodrehstühle 4x450 €</t>
  </si>
  <si>
    <t>51102-M00003</t>
  </si>
  <si>
    <t>Betriebsvorrichtungen über 10.000 EUR</t>
  </si>
  <si>
    <t>07200.40046</t>
  </si>
  <si>
    <t>Maschienen und technische Anlagen über 10.000 €</t>
  </si>
  <si>
    <t>Total Station Leica</t>
  </si>
  <si>
    <t>52100-M00002</t>
  </si>
  <si>
    <t>ProBaug</t>
  </si>
  <si>
    <t>Bau- und Grundstücksordnung</t>
  </si>
  <si>
    <t>01100.40103</t>
  </si>
  <si>
    <t>FRILO (26.500 €); 
Probaug-Erweiterung (5.000 €);
Probaug-Umstellung (15.000 €)
E-Signatur (5.000 €);
Fortsetzung Digitalisierung (15.000 €)</t>
  </si>
  <si>
    <t>Probaug-Erweiterung: Baulasten-Online; Probaug-Erweiterung: HKR; Fortsetzung Digitalisierung</t>
  </si>
  <si>
    <t>Fortsetzung Digitalisierung</t>
  </si>
  <si>
    <t>52100-M00001</t>
  </si>
  <si>
    <t>08210.40180</t>
  </si>
  <si>
    <t>Beamer gehobener Standard 8x2.000 €;
Tablet speziell 2x1.300,00 €</t>
  </si>
  <si>
    <t>52100-M00003</t>
  </si>
  <si>
    <t>08210.40227</t>
  </si>
  <si>
    <t>Sitz/-Stehtisch 1x1.500 €</t>
  </si>
  <si>
    <t xml:space="preserve">Sitz/-Stehtisch 3x1.500 €
</t>
  </si>
  <si>
    <t xml:space="preserve">Sitz/-Stehtisch 1x1.500 €
</t>
  </si>
  <si>
    <t>52100-M00000</t>
  </si>
  <si>
    <t>08220.40138</t>
  </si>
  <si>
    <t>Schränke 5x450 €; 
Beistelltisch 1x400 €
Bürodrehstühle 2x450 €</t>
  </si>
  <si>
    <t>Schränke 7x450 €;
Beistelltisch 1x400 €;
Bürodrehstuhl 1x450 €</t>
  </si>
  <si>
    <t>Schränke 2x450€</t>
  </si>
  <si>
    <t>08220.40231</t>
  </si>
  <si>
    <t>Laptop 2x850 €
Monitore groß (2x500 €, Amtsleitung)</t>
  </si>
  <si>
    <t>Laptops 2x850 €;
Monitore Speziell 4x500 €</t>
  </si>
  <si>
    <t>55400-M00008</t>
  </si>
  <si>
    <t>Betriebs- und Geschäftsausstattung unter 10.000,- EUR</t>
  </si>
  <si>
    <t>Naturschutz und Landschaftspflege</t>
  </si>
  <si>
    <t>08210.40347</t>
  </si>
  <si>
    <t>höhenverstellbare Tische 8x1.500 €</t>
  </si>
  <si>
    <t>55400-M00004</t>
  </si>
  <si>
    <t>Betriebsvorrichtungen</t>
  </si>
  <si>
    <t>07300.40037</t>
  </si>
  <si>
    <t>Fahrradzählstation 1x6.700 €</t>
  </si>
  <si>
    <t>55400-M00001</t>
  </si>
  <si>
    <t>08210.40102</t>
  </si>
  <si>
    <t>Outdoortablets 2x1.300 €</t>
  </si>
  <si>
    <t>51102-M00002</t>
  </si>
  <si>
    <t>08220.40233</t>
  </si>
  <si>
    <t>EDV-ausstattung unterhalb der Wertgrenze</t>
  </si>
  <si>
    <t>Monitor 35" 1x500€</t>
  </si>
  <si>
    <t>08210.40238</t>
  </si>
  <si>
    <t>EDV-ausstattung oberhalb der Wertgrenze</t>
  </si>
  <si>
    <t>Laptop speziell Vermessung 1x1.600 €</t>
  </si>
  <si>
    <t>54100-M99999</t>
  </si>
  <si>
    <t>SoPo Ausgleich Wegfall Straßenausbaubeiträge vom Land</t>
  </si>
  <si>
    <t>23320000</t>
  </si>
  <si>
    <t>23320.00004</t>
  </si>
  <si>
    <t>pausch. Zuweisung vom Land gem. § 8a KAG M-V - Straßenausbaubeiträge</t>
  </si>
  <si>
    <t>Pauschale zur Kompensation des Wegfalls Straßenausbaubeiträge</t>
  </si>
  <si>
    <t>51101-M00006</t>
  </si>
  <si>
    <t>Stadtplanung, Stadtentwicklung, Bauleitplanung</t>
  </si>
  <si>
    <t>08210.40271</t>
  </si>
  <si>
    <t>höhenverstellbare Schreibtische spezial 5x1.500 €</t>
  </si>
  <si>
    <t>höhenverstellbare Schreibtische spezial 3x1.500 €</t>
  </si>
  <si>
    <t>Schreibtische 2x1.500 €</t>
  </si>
  <si>
    <t>51101-M00000</t>
  </si>
  <si>
    <t>08220.40203</t>
  </si>
  <si>
    <t>Drehstühle 5x450 €</t>
  </si>
  <si>
    <t>Drehstühle 3x450 €</t>
  </si>
  <si>
    <t>54100-M12031</t>
  </si>
  <si>
    <t>Revitalisierung Herrenhufen</t>
  </si>
  <si>
    <t>23321000</t>
  </si>
  <si>
    <t>23321.00010</t>
  </si>
  <si>
    <t>Anzahlungen auf Sonderposten aus öffentlich-rechtlichen Beiträgen
Straßenausbaubeiträge B-Plan 87 (Planstr. A+B)</t>
  </si>
  <si>
    <t>Straßenausbaubeiträge B-Plan 87 (Planstr. A+B)</t>
  </si>
  <si>
    <t>63200.36140</t>
  </si>
  <si>
    <t>Anzahlungen auf Sonderposten aus öffentlich-rechtlichen Beiträgen
B-Plan 13, An den Gewächshäusern</t>
  </si>
  <si>
    <t>55400-M00000</t>
  </si>
  <si>
    <t>08220.40112</t>
  </si>
  <si>
    <t>Swopper 1x600€</t>
  </si>
  <si>
    <t>51101-M00001</t>
  </si>
  <si>
    <t>08210.40101</t>
  </si>
  <si>
    <t>Laptops Lenovo X 13 yoga (2x2.050 €)</t>
  </si>
  <si>
    <t>52300-M00004</t>
  </si>
  <si>
    <t>Denkmalschutz und 
-pflege</t>
  </si>
  <si>
    <t>08210.40354</t>
  </si>
  <si>
    <t>Laptop Lenovo X 13 yoga (1x2.050 €)</t>
  </si>
  <si>
    <t>51103-M11001</t>
  </si>
  <si>
    <t>SV 161 - A-Programm Innenstadt</t>
  </si>
  <si>
    <t>Städtebauförderung</t>
  </si>
  <si>
    <t>01920000</t>
  </si>
  <si>
    <t>01920.40000</t>
  </si>
  <si>
    <t>SSV 161 -  SG Innenstadt / Fleischervorstadt</t>
  </si>
  <si>
    <t>Komplementäranteil</t>
  </si>
  <si>
    <t>51103-M00037</t>
  </si>
  <si>
    <t>Ausbau Knoten Wolgaster Straße/An den Wurthen</t>
  </si>
  <si>
    <t>01920.40076</t>
  </si>
  <si>
    <t>zus. EA / nff. Kosten</t>
  </si>
  <si>
    <t>01920.40106</t>
  </si>
  <si>
    <t>51103-M00032</t>
  </si>
  <si>
    <t>Theater</t>
  </si>
  <si>
    <t>01920.40071</t>
  </si>
  <si>
    <t>Theater - nff. Kosten</t>
  </si>
  <si>
    <t>51103-M00038</t>
  </si>
  <si>
    <t>Hafenstraße</t>
  </si>
  <si>
    <t>01920.40077</t>
  </si>
  <si>
    <t>51103-M00101</t>
  </si>
  <si>
    <t>Makarenkostraße 3. BA</t>
  </si>
  <si>
    <t>01920.40138</t>
  </si>
  <si>
    <t xml:space="preserve"> Makarenkostraße 3. BA</t>
  </si>
  <si>
    <t>51103-M00016</t>
  </si>
  <si>
    <t>Domstraße zw. Rotgerber- und Fleischerstraße</t>
  </si>
  <si>
    <t>01920.40052</t>
  </si>
  <si>
    <t>51103-M00104</t>
  </si>
  <si>
    <t>Baderstraße/Wallstraße</t>
  </si>
  <si>
    <t>01920.40140</t>
  </si>
  <si>
    <t>51103-M00076</t>
  </si>
  <si>
    <t>Steinbecker Straße</t>
  </si>
  <si>
    <t>01920.40117</t>
  </si>
  <si>
    <t>51103-M12015</t>
  </si>
  <si>
    <t>Robert-Blum-Straße</t>
  </si>
  <si>
    <t>01920.40032</t>
  </si>
  <si>
    <t>Rober-Blum-Straße</t>
  </si>
  <si>
    <t>51103-M00049</t>
  </si>
  <si>
    <t>Marienstraße</t>
  </si>
  <si>
    <t>01920.40089</t>
  </si>
  <si>
    <t>51103-M00018</t>
  </si>
  <si>
    <t>Kuhstraße/Rossmühlenstraße Gehweg</t>
  </si>
  <si>
    <t>01920.40054</t>
  </si>
  <si>
    <t>51103-M00050</t>
  </si>
  <si>
    <t>Fleischerstraße</t>
  </si>
  <si>
    <t>01920.40090</t>
  </si>
  <si>
    <t>51103-M00105</t>
  </si>
  <si>
    <t>Baustraße (nördlich)</t>
  </si>
  <si>
    <t>01920.40141</t>
  </si>
  <si>
    <t>Baustraße (nördl.)</t>
  </si>
  <si>
    <t>51103-M00106</t>
  </si>
  <si>
    <t>Böhmke-Straße (nördlich)</t>
  </si>
  <si>
    <t>01920.40142</t>
  </si>
  <si>
    <t>Böhmke-Straße (nördl.)</t>
  </si>
  <si>
    <t>51103-M00107</t>
  </si>
  <si>
    <t>Lange Reihe</t>
  </si>
  <si>
    <t>01920.40143</t>
  </si>
  <si>
    <t>51103-M00014</t>
  </si>
  <si>
    <t>B-Plan 55  B-Planverfahren</t>
  </si>
  <si>
    <t>01920.40075</t>
  </si>
  <si>
    <t>B-Plan 55</t>
  </si>
  <si>
    <t>51103-M00108</t>
  </si>
  <si>
    <t>Johann-Sebastian-Bach-Straße (Markt-Loeffler)</t>
  </si>
  <si>
    <t>01920.40144</t>
  </si>
  <si>
    <t>J.-Sebastian-Bach-Str. (Markt-Loeffler)</t>
  </si>
  <si>
    <t>51103-M00109</t>
  </si>
  <si>
    <t>Roßmühlenstraße</t>
  </si>
  <si>
    <t>01920.40145</t>
  </si>
  <si>
    <t>51103-M00024</t>
  </si>
  <si>
    <t>Rückerstattung nff. Kosten SSV 161</t>
  </si>
  <si>
    <t>01920.00050</t>
  </si>
  <si>
    <t>nff. Kosten 1991-2010 (Wid.LFI)</t>
  </si>
  <si>
    <t>nff. Kosten - Erstattung SSV an KHH</t>
  </si>
  <si>
    <t>51103-M12027</t>
  </si>
  <si>
    <t>Nördlicher Museumshafen</t>
  </si>
  <si>
    <t>01920.00019</t>
  </si>
  <si>
    <t>Rückzahlung Städtebaufördermittel an KHH Nördlicher Museumshafen</t>
  </si>
  <si>
    <t>Rückzahlung StBfM an KHH Nördl. Museumshafen</t>
  </si>
  <si>
    <t>51103-M11005</t>
  </si>
  <si>
    <t>SV 162 - SOS Fleischervorstadt</t>
  </si>
  <si>
    <t>01920.40001</t>
  </si>
  <si>
    <t>SSV 162 - SOS Fleischervorstadt</t>
  </si>
  <si>
    <t>51103-M00053</t>
  </si>
  <si>
    <t>Arndt-Straße</t>
  </si>
  <si>
    <t>01920.40093</t>
  </si>
  <si>
    <t>51103-M00065</t>
  </si>
  <si>
    <t>Stephanistraße</t>
  </si>
  <si>
    <t>01920.40105</t>
  </si>
  <si>
    <t>51103-M00110</t>
  </si>
  <si>
    <t>Pestalozzistraße</t>
  </si>
  <si>
    <t>01920.40146</t>
  </si>
  <si>
    <t>51103-M00062</t>
  </si>
  <si>
    <t>Grünfläche Pestalozzistraße</t>
  </si>
  <si>
    <t>01920.40102</t>
  </si>
  <si>
    <t>51103-M00111</t>
  </si>
  <si>
    <t>Neunmorgenstraße</t>
  </si>
  <si>
    <t>01920.40147</t>
  </si>
  <si>
    <t>Neumorgenstraße</t>
  </si>
  <si>
    <t>51103-M00088</t>
  </si>
  <si>
    <t xml:space="preserve">Abrechnung Vorjahre SSV 162 </t>
  </si>
  <si>
    <t>01920.40125</t>
  </si>
  <si>
    <t>Abrechnung Vorjahre SSV 162</t>
  </si>
  <si>
    <t>51103-M11006</t>
  </si>
  <si>
    <t>Überzahlungen</t>
  </si>
  <si>
    <t>Erstattung aus SSV an KHH Kita Kl. Entdecker</t>
  </si>
  <si>
    <t xml:space="preserve">Erstattung aus SSV an KHH </t>
  </si>
  <si>
    <t>51103-M00069</t>
  </si>
  <si>
    <t>Rückerstattung Arndt-Schule Kleinsportfeld</t>
  </si>
  <si>
    <t>01920.00046</t>
  </si>
  <si>
    <t>SV 193 - Schönwalde I</t>
  </si>
  <si>
    <t>01920.40003</t>
  </si>
  <si>
    <t>SSV 193 - SUB Schönwalde I</t>
  </si>
  <si>
    <t>51103-M00036</t>
  </si>
  <si>
    <t>Sanierung Sporthalle II</t>
  </si>
  <si>
    <t>01920.40101</t>
  </si>
  <si>
    <t>Sanierung Sporthalle 2</t>
  </si>
  <si>
    <t>51103-M00052</t>
  </si>
  <si>
    <t>Rückerstattung Dubnaring Kreisverkehr</t>
  </si>
  <si>
    <t>01920.00047</t>
  </si>
  <si>
    <t>Erstattung aus SSV an KHH Kreisverkehr Dubnaring</t>
  </si>
  <si>
    <t>51103-M00017</t>
  </si>
  <si>
    <t>Tallinner Straße</t>
  </si>
  <si>
    <t>01920.40053</t>
  </si>
  <si>
    <t>51103-M00041</t>
  </si>
  <si>
    <t>Gedser Ring</t>
  </si>
  <si>
    <t>01920.40080</t>
  </si>
  <si>
    <t>51103-M00015</t>
  </si>
  <si>
    <t xml:space="preserve">Rückerstattung Stettiner Straße </t>
  </si>
  <si>
    <t>01920.00048</t>
  </si>
  <si>
    <t>Erstattung aus SSV an KHH Stettiner Straße</t>
  </si>
  <si>
    <t>51103-M11008</t>
  </si>
  <si>
    <t>SV 198 - Schönwalde II, SUB und L-Programm</t>
  </si>
  <si>
    <t>01920.40005</t>
  </si>
  <si>
    <t>SSV 198 - SUB Schönwalde II</t>
  </si>
  <si>
    <t>51103-M00087</t>
  </si>
  <si>
    <t>Abrechnung Vorjahre SSV 198</t>
  </si>
  <si>
    <t>01920.40124</t>
  </si>
  <si>
    <t xml:space="preserve"> Abrechnung Vorjahre SSV 198</t>
  </si>
  <si>
    <t>51103-M11009</t>
  </si>
  <si>
    <t>SV 199 - SOS Schönwalde II</t>
  </si>
  <si>
    <t>01920.40006</t>
  </si>
  <si>
    <t>51103-M00044</t>
  </si>
  <si>
    <t>Sporthalle III</t>
  </si>
  <si>
    <t>01920.40084</t>
  </si>
  <si>
    <t>51103-M00100</t>
  </si>
  <si>
    <t>Ernst-Thälmann-Ring, 3. BA</t>
  </si>
  <si>
    <t>01920.40137</t>
  </si>
  <si>
    <t xml:space="preserve"> Thälmann-Ring 3.BA</t>
  </si>
  <si>
    <t>Auszahlungen 
2026</t>
  </si>
  <si>
    <t>Summe</t>
  </si>
  <si>
    <t>lfd. Nr. Kategorie 3</t>
  </si>
  <si>
    <t>lfd. Nr. Kategorie 2</t>
  </si>
  <si>
    <t>div.</t>
  </si>
  <si>
    <t>Div.</t>
  </si>
  <si>
    <t>EDV - Sonstige</t>
  </si>
  <si>
    <t>lfd. Nr. Kategorie 1</t>
  </si>
  <si>
    <t>Gesamteinzahlungen aus Investitions-tätigkeit ab 2023</t>
  </si>
  <si>
    <t>Gesamtauszahlungen aus Investitions-tätigkeit ab 2023</t>
  </si>
  <si>
    <t>Einzahlungen 2022</t>
  </si>
  <si>
    <t>Auszahlungen 2022</t>
  </si>
  <si>
    <t>Einzahlungen 2023</t>
  </si>
  <si>
    <t>Auszahlungen 2023</t>
  </si>
  <si>
    <t>Einzahlungen 2024</t>
  </si>
  <si>
    <t>Auszahlungen 2024</t>
  </si>
  <si>
    <t>Einzahlungen 2025</t>
  </si>
  <si>
    <t>Auszahlungen 2025</t>
  </si>
  <si>
    <t>Einzahlungen 2026</t>
  </si>
  <si>
    <t>Gesamtbedarf Kategorie 1</t>
  </si>
  <si>
    <t>Gesamtbedarf Kategorie 2</t>
  </si>
  <si>
    <t>Gesamtbedarf Kategorie 3</t>
  </si>
  <si>
    <t>Summe Gesamtbedarf</t>
  </si>
  <si>
    <t>Investitionskredit Neuaufnahme für VJ</t>
  </si>
  <si>
    <t>allgemeine Investitionszuweisungen</t>
  </si>
  <si>
    <t xml:space="preserve">Investitionseinzahlungen </t>
  </si>
  <si>
    <t>Infrastrukturpauschale</t>
  </si>
  <si>
    <t>Infrastrukturpauschale Rest VJ</t>
  </si>
  <si>
    <t>Investitionskredite</t>
  </si>
  <si>
    <t>Kassenkredit</t>
  </si>
  <si>
    <t>Finanzbedarf Kategorie 2 - finanzierbar</t>
  </si>
  <si>
    <t>Finanzbedarf Kategorie 3 - finanzierbar</t>
  </si>
  <si>
    <t>nach Finanzierung Kategorie 1 verbleiben</t>
  </si>
  <si>
    <t>nach Finanzierung Kategorie 2 verbleiben</t>
  </si>
  <si>
    <t>nach Finanzierung Kategorie 3 verbleiben</t>
  </si>
  <si>
    <t>Lizenzen</t>
  </si>
  <si>
    <t>Gewerbliche Schutzrechte und ähnliche Rechte sowie Lizenzen an solchen Rechten und Werten</t>
  </si>
  <si>
    <t>23310.00002</t>
  </si>
  <si>
    <t>Probe</t>
  </si>
  <si>
    <t>davon nicht finanzierbar - Katogerie 2</t>
  </si>
  <si>
    <t>davon nicht finanzierbar- Kategorie 3</t>
  </si>
  <si>
    <t>Gesamtsumme Kategorie 2</t>
  </si>
  <si>
    <t>Finanzierbar Kategorie 2</t>
  </si>
  <si>
    <t>nicht finanzierbar Kategorie 2</t>
  </si>
  <si>
    <t>Legende</t>
  </si>
  <si>
    <t>sehr wichtig</t>
  </si>
  <si>
    <t>weniger wichtig</t>
  </si>
  <si>
    <t>nicht finanzierbar</t>
  </si>
  <si>
    <t>Gesamtsumme EDV sonstiges, GWG</t>
  </si>
  <si>
    <t>Summe finanzierbar</t>
  </si>
  <si>
    <t>Gesamtsumme Kategorie 3</t>
  </si>
  <si>
    <t>Finanzierbar Kategorie 3</t>
  </si>
  <si>
    <t>nicht finanzierbar Kategorie 3</t>
  </si>
  <si>
    <t>Gesamtsumme Kategorie 1</t>
  </si>
  <si>
    <t>Gesamtsumme Kategorie EDV - betriebsbedingt</t>
  </si>
  <si>
    <t>Gesamtsumme Kategorie EDV - sonstige</t>
  </si>
  <si>
    <t>Gesamtsumme Kategorie GWG</t>
  </si>
  <si>
    <t>Gesamtsumme Kategorie Einzahlungen</t>
  </si>
  <si>
    <t>Gesamtsumme</t>
  </si>
  <si>
    <t>Fördermittel DigitalPakt</t>
  </si>
  <si>
    <t>11401-M00017</t>
  </si>
  <si>
    <t>11401-M00026</t>
  </si>
  <si>
    <t>Rückerstattung Stettiner Straße</t>
  </si>
  <si>
    <t xml:space="preserve"> Zentrale Schul-IT
(Netzwerktechnik Schulen)</t>
  </si>
  <si>
    <t>Zentrale Schul-IT
(Netzwerktechnik Schulen)</t>
  </si>
  <si>
    <t>23310.00085</t>
  </si>
  <si>
    <t>Anzahlungen auf Sonderposten aus Zuwendungen - HLF</t>
  </si>
  <si>
    <t>08220.40209</t>
  </si>
  <si>
    <t>08220.40210</t>
  </si>
  <si>
    <t>08220.40194</t>
  </si>
  <si>
    <t>Übergangszuweisung für zentrale Orte</t>
  </si>
  <si>
    <t>Infrastukturpauschale Zuführung zum laufenden Bereich</t>
  </si>
  <si>
    <t>Straßenausbau Riems - Straße An der Wiek</t>
  </si>
  <si>
    <t>Neubau / Sanierung Alexander-von-Humboldt-Gymnasium</t>
  </si>
  <si>
    <t>Alexander-von-Humboldt-Gymnasium</t>
  </si>
  <si>
    <t>01920.00051</t>
  </si>
  <si>
    <t>Erstattung SSV 162, Geleistete Anzahlungen auf Zuwendungen an Städtebauliche Sondervermögen</t>
  </si>
  <si>
    <t>23310.00020</t>
  </si>
  <si>
    <t>Zuwendung von der DB (EKrG)</t>
  </si>
  <si>
    <t>Zuwendung vom Bund (EKrG)</t>
  </si>
  <si>
    <t>23310.00021</t>
  </si>
  <si>
    <t>01920.40148</t>
  </si>
  <si>
    <t>51103-M13015</t>
  </si>
  <si>
    <t>SSV 162, Karl-Krull-Schule, EA/nff. Kosten</t>
  </si>
  <si>
    <t>Ersatzbeschaffung 3 Selbstverbuchungsautomaten, (2x4.500 €; 1x16.000€)</t>
  </si>
  <si>
    <t>Veranstaltungstechnik Gewölbe (8.000 €)</t>
  </si>
  <si>
    <t>k. A</t>
  </si>
  <si>
    <t>Ersatz Regale Nahmagazin 2. OG 6.500,00 €) und Kinderbibliothek (1.500,00 €),</t>
  </si>
  <si>
    <t>k.A</t>
  </si>
  <si>
    <t>Erneuerung Beleuchtung Gewölbe (5.000,00 €)</t>
  </si>
  <si>
    <t>Greifswalder Ryckaue - Eichwald</t>
  </si>
  <si>
    <t>Laptop 1x Stabsstelle Digitalisierung 850 €
Laptop 1x Stabsstelle Stadtsanierung 850 €</t>
  </si>
  <si>
    <t>Laptop 1x 850€ neue Stelle Stabsstelle Digitalisierung
Laptop 2x 850€ Pressestelle</t>
  </si>
  <si>
    <t>Teeküche OB-Bereich (Kühlschrank, Geschirrspüler, Backofen - 1.500€) 
2 x Bürodrehstuhl für Sts. Digitalisierung 2x500€ 
2 x Sitz-Stehtisch Pressestelle 2x800€
3 x Aktenschrank groß Pressestelle 3x500€
3 x Bürodrehstuhl Pressestelle 3x500€
2 x Sichtschutzelement Pressestelle 2x400€ 
2 x Aktenschrank groß Personalrat 2x500€ 
1 x Sitz-Stehtisch Personalrat 800€
1 x Bürodrehstuhl für Personalrat 500€ 
2x Bürodrehstuhl in Reserve 2x500</t>
  </si>
  <si>
    <t>Sitz/-Stehtisch 1x 800€ 
Aktenschrank  1x 500€ 
Bürodrehstuhl 1x 500€ 
Aktenschrank  1x 500€ Personalrat
Bürodrehstuhl 500€</t>
  </si>
  <si>
    <t>2 x Swopper für die Pressestelle 2x600€
 2 x Akten/Kleiderschrank
für EU-Referentin + Dez.steuerin 2x450 €</t>
  </si>
  <si>
    <t>Ausschreibungen in 2022</t>
  </si>
  <si>
    <t>Ersatzgeräte für Bauhof: 
Motorsägen für Bauhof ( 2x2.500 €)
Motorsensen (1x 1.000 €)
Rasenmäher (1x 2.000) 
Akkukettensäge (1x 1000 €)
laufender Ersatz BGA (1x 1000 €)</t>
  </si>
  <si>
    <t xml:space="preserve">Ersatzgeräte für Bauhof: 
Motorsägen für Bauhof ( 4x2.500 €)
Motorsensen (2x 1.000 €)
Rasenmäher (2x 2.000) 
Akkukettensäge (2x 1000 €)
laufender Ersatz BGA (2x 1000 €)
</t>
  </si>
  <si>
    <t>Transporter (1x45.000 €) - Ersatz TB 75
Transporter mit Doppelhaus (1x40.000 €)
Frontrasenmäher (1x55.000 €)
Kleintraktor (1x90.000 €)
Kleintransporter (1x35.000 €)
Radlader mit Zubehör (1x70.000 €) 
Hubsteiger (1x250.000 €) 
Schneebürste (1x7.000 €)
Schiebeschild (Ersatz für Kleintraktor) (1x7.000 €)
Planierhobel-Anbaugerät (1x25.000 €)
Transporter (1x 45.000 €)
LKW f. Einsatz WD + TB (1x200.000 €)</t>
  </si>
  <si>
    <t>Frontrasenmäher/Kleintraktoren (2x90.000 €)
Contrainer-Aufsatz für KfZ (3x1.200 €)
Doppelkabine-Transporter (1x50.000 €)
Transporter Doppelhaus (1x 50.000 €)
Schlagmähwerk ohne Auffang/Anbaugeräte (1x 7.000 €)
Bodenfräse (1x 7.000 €)
Schlagmähwerk mit Auffang (1x 25.000 €)
Kleintransporter (1x 35.000 €)</t>
  </si>
  <si>
    <t xml:space="preserve">Kleintraktor (1x 100.000 €)
Holzhacker-Anhänggerät (1x 40.000 €)
Contrainer (3x1.200 €)
</t>
  </si>
  <si>
    <t xml:space="preserve">Geräteträger mit Aufsatz für thermsiche Unkrautbekämpfung (1x200.000 €) Priorität 5 </t>
  </si>
  <si>
    <t xml:space="preserve">Planung der Bushaltestellen
</t>
  </si>
  <si>
    <t>Bau der restlichen Bushaltestellen</t>
  </si>
  <si>
    <t>Baubeginn der 29 Bushaltestesllen</t>
  </si>
  <si>
    <t>Erneuerung der Spundwand an der Bleiche
Planung</t>
  </si>
  <si>
    <t>Erneuerung der Spundwand an der Bleiche</t>
  </si>
  <si>
    <t xml:space="preserve">Wiederherstellung </t>
  </si>
  <si>
    <t>Straßen, Wege, Plätze und Verkehrslenkungsanlagen über 10.000 EUR</t>
  </si>
  <si>
    <t>20.000 € pauschal jährlich zur ungeplanten Verkehrssicherung
100.000 LSA Bedarfsampel Grimmer Straßer zur Sicherung der Querung bei der Schule
65.000 € LSA Karl-Liebknecht Ring / Pappelallee (Planung)
120.000 € LSA Platz der Freiheit</t>
  </si>
  <si>
    <t>pauschaler Ansatz für die Verkehrssicherung
60.000 € für LSA Upgrade auf LED (Fleischstraße, Bahnhofstraße, Goethestraße)</t>
  </si>
  <si>
    <t>Umbau Steg an der Fähre</t>
  </si>
  <si>
    <t>k.A.</t>
  </si>
  <si>
    <t>Umbau und Verbesserung Strominfrastrukturanschluss für Fahrgastschiffe (100.000 )
Nordmole Hafen Wieck - Grundlage BS vom 27.06.2022 
Umbau des Trafo von 500 Amper auf 1000 Amper für die Schiffe</t>
  </si>
  <si>
    <t>Planung zum Bau weiterer Trafostationen</t>
  </si>
  <si>
    <t xml:space="preserve">Ersatz BGA (1x 700 €; Bürodrehstuhl für den Fall von Verschleiß)
</t>
  </si>
  <si>
    <t>Tischbohrmaschine (1x500 €), Hochdruckreiniger (1x500 €) , Benzinkettensäge (1x500€)</t>
  </si>
  <si>
    <t>Laptops (2x900 €)</t>
  </si>
  <si>
    <t>Elektro-PKW 40.000€</t>
  </si>
  <si>
    <t xml:space="preserve">Schreibtisch 2x500€,
Bürodrehstühle 2x500€ </t>
  </si>
  <si>
    <t>Schreibtisch 1x500€;
Bürodrehstühle 2x500€
Garderobenschränke 1x400 €</t>
  </si>
  <si>
    <t xml:space="preserve">Bürodrehstuhl 1x 500€
</t>
  </si>
  <si>
    <t>IT-Ausstattung Arbeitsplätze (für 1 neue Stelle): Laptops: 1x900€</t>
  </si>
  <si>
    <t>Erträge aus der Veräußerung von Grundstücken und Gebäuden</t>
  </si>
  <si>
    <t>11402</t>
  </si>
  <si>
    <t>46112000</t>
  </si>
  <si>
    <t>46112.00001</t>
  </si>
  <si>
    <t>Einzahlung aus Darlehensvereinbarung</t>
  </si>
  <si>
    <t>12301-M00004</t>
  </si>
  <si>
    <t>12301</t>
  </si>
  <si>
    <t>01100.40055</t>
  </si>
  <si>
    <t>Software für eine Schnittstelle der Führerscheinstelle um Verwaltungsleistungen digital anzubieten</t>
  </si>
  <si>
    <t xml:space="preserve">Begehbares Hexenhaus 5.000€ 
abschließbare Hütte 6.000€ </t>
  </si>
  <si>
    <t>Weihnachtsbleuchtung</t>
  </si>
  <si>
    <t xml:space="preserve">IKKOL-GW Importmodul </t>
  </si>
  <si>
    <r>
      <t xml:space="preserve">Fire Trainer Brandschutzhelferausbildung (4.500 €),
2x Sichehrheitsschränke Gefahrstoffe (12.000 €), 
höhenverstellbare Werkbank (2.500 €), 
Nebelmaschine (1.000 €), 
1x Sicherheits-Akku-Ladeschrank (10.000 €) </t>
    </r>
    <r>
      <rPr>
        <strike/>
        <sz val="11"/>
        <color rgb="FFFF0000"/>
        <rFont val="Franklin Gothic Book"/>
        <family val="2"/>
      </rPr>
      <t/>
    </r>
  </si>
  <si>
    <t>Ruheraum, Arbeitsplatz,  Schulungsraum;</t>
  </si>
  <si>
    <t>14282000</t>
  </si>
  <si>
    <t>14282.00003</t>
  </si>
  <si>
    <t>zur Veräußerung bestimmte Grundstücke - unbebaut / Gewerbegrundstücke</t>
  </si>
  <si>
    <t>Verkauf Berufliche Schule Siemensallee</t>
  </si>
  <si>
    <t>Laptops (1x900€)</t>
  </si>
  <si>
    <t xml:space="preserve">
Laptops (900)</t>
  </si>
  <si>
    <t>Thälmann-Ring 3.BA</t>
  </si>
  <si>
    <t>99</t>
  </si>
  <si>
    <t>Herstellung von 2x Grillplätzen im Stadtgebiet (a 11.000)</t>
  </si>
  <si>
    <t>K.A</t>
  </si>
  <si>
    <t xml:space="preserve">Finanzbedarf Kategorie 1 </t>
  </si>
  <si>
    <t xml:space="preserve">Kreditbedarf Kategorie 1 </t>
  </si>
  <si>
    <t>Kreditbedarf kumuliert Kategorie 2 - finanzierbar</t>
  </si>
  <si>
    <t>Kreditbedarf kumuliert Kategorie 3 - finanzierbar</t>
  </si>
  <si>
    <t>nicht im Teil B FinPlan später</t>
  </si>
  <si>
    <t>EFRE Fördermittel</t>
  </si>
  <si>
    <t>23310.00043</t>
  </si>
  <si>
    <t>EFRE-Förderung Neubau Schulkomplex</t>
  </si>
  <si>
    <t>Folgejahre nicht im FinRe Teil B enthalten, siehe E-Mail Markowski --&gt; Problem von AB-Data</t>
  </si>
  <si>
    <t>Eilentscheidung OB</t>
  </si>
  <si>
    <t>Beschlüsse/Eilentscheidungen/ etc.</t>
  </si>
  <si>
    <t>K.A.</t>
  </si>
  <si>
    <t>Baukosten</t>
  </si>
  <si>
    <t>Förderung Radwegeprogramm</t>
  </si>
  <si>
    <t>23310.00086</t>
  </si>
  <si>
    <t>Radachse Pappelallee / Elisenhain Richtung B-Plan 13 - vom Land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</si>
</sst>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0.0"/>
  </numFmts>
  <fonts count="25" x14ac:knownFonts="1">
    <font>
      <sz val="11"/>
      <color theme="1"/>
      <name val="Calibri"/>
      <family val="2"/>
      <scheme val="minor"/>
    </font>
    <font>
      <sz val="11"/>
      <color theme="1"/>
      <name val="Calibri"/>
      <family val="2"/>
      <scheme val="minor"/>
    </font>
    <font>
      <sz val="11"/>
      <color rgb="FF006100"/>
      <name val="Calibri"/>
      <family val="2"/>
      <scheme val="minor"/>
    </font>
    <font>
      <sz val="11"/>
      <name val="Calibri"/>
      <family val="2"/>
      <scheme val="minor"/>
    </font>
    <font>
      <sz val="10"/>
      <name val="Arial"/>
      <family val="2"/>
    </font>
    <font>
      <b/>
      <sz val="10"/>
      <name val="Franklin Gothic Book"/>
      <family val="2"/>
    </font>
    <font>
      <sz val="11"/>
      <name val="Franklin Gothic Book"/>
      <family val="2"/>
    </font>
    <font>
      <strike/>
      <sz val="11"/>
      <color rgb="FFFF0000"/>
      <name val="Franklin Gothic Book"/>
      <family val="2"/>
    </font>
    <font>
      <sz val="11"/>
      <color rgb="FFFF0000"/>
      <name val="Franklin Gothic Book"/>
      <family val="2"/>
    </font>
    <font>
      <sz val="10"/>
      <name val="Franklin Gothic Book"/>
      <family val="2"/>
    </font>
    <font>
      <b/>
      <sz val="11"/>
      <color theme="1"/>
      <name val="Calibri"/>
      <family val="2"/>
      <scheme val="minor"/>
    </font>
    <font>
      <sz val="11"/>
      <color theme="1"/>
      <name val="Franklin Gothic Book"/>
      <family val="2"/>
    </font>
    <font>
      <b/>
      <sz val="10"/>
      <color theme="1"/>
      <name val="Franklin Gothic Book"/>
      <family val="2"/>
    </font>
    <font>
      <sz val="11"/>
      <color rgb="FFFF0000"/>
      <name val="Calibri"/>
      <family val="2"/>
      <scheme val="minor"/>
    </font>
    <font>
      <sz val="11"/>
      <color theme="0"/>
      <name val="Calibri"/>
      <family val="2"/>
      <scheme val="minor"/>
    </font>
    <font>
      <sz val="10"/>
      <name val="Calibri"/>
      <family val="2"/>
      <scheme val="minor"/>
    </font>
    <font>
      <sz val="10"/>
      <color theme="1"/>
      <name val="Calibri"/>
      <family val="2"/>
      <scheme val="minor"/>
    </font>
    <font>
      <b/>
      <sz val="10"/>
      <color rgb="FFFF0000"/>
      <name val="Franklin Gothic Book"/>
      <family val="2"/>
    </font>
    <font>
      <sz val="11"/>
      <color theme="0" tint="-0.499984740745262"/>
      <name val="Calibri"/>
      <family val="2"/>
      <scheme val="minor"/>
    </font>
    <font>
      <b/>
      <u/>
      <sz val="10"/>
      <name val="Franklin Gothic Book"/>
      <family val="2"/>
    </font>
    <font>
      <sz val="10"/>
      <color rgb="FFFF0000"/>
      <name val="Franklin Gothic Book"/>
      <family val="2"/>
    </font>
    <font>
      <b/>
      <sz val="10"/>
      <color rgb="FF00B050"/>
      <name val="Franklin Gothic Book"/>
      <family val="2"/>
    </font>
    <font>
      <sz val="9"/>
      <color indexed="81"/>
      <name val="Segoe UI"/>
      <family val="2"/>
    </font>
    <font>
      <b/>
      <sz val="9"/>
      <color indexed="81"/>
      <name val="Segoe UI"/>
      <family val="2"/>
    </font>
    <font>
      <sz val="10"/>
      <color theme="1"/>
      <name val="Franklin Gothic Book"/>
      <family val="2"/>
    </font>
  </fonts>
  <fills count="6">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17">
    <border>
      <left/>
      <right/>
      <top/>
      <bottom/>
      <diagonal/>
    </border>
    <border>
      <left style="medium">
        <color indexed="64"/>
      </left>
      <right style="medium">
        <color auto="1"/>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auto="1"/>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bottom style="medium">
        <color indexed="64"/>
      </bottom>
      <diagonal/>
    </border>
    <border>
      <left/>
      <right/>
      <top/>
      <bottom style="thin">
        <color indexed="64"/>
      </bottom>
      <diagonal/>
    </border>
  </borders>
  <cellStyleXfs count="9">
    <xf numFmtId="0" fontId="0" fillId="0" borderId="0"/>
    <xf numFmtId="43" fontId="1" fillId="0" borderId="0" applyFont="0" applyFill="0" applyBorder="0" applyAlignment="0" applyProtection="0"/>
    <xf numFmtId="0" fontId="2" fillId="2" borderId="0" applyNumberFormat="0" applyBorder="0" applyAlignment="0" applyProtection="0"/>
    <xf numFmtId="0" fontId="4" fillId="0" borderId="0"/>
    <xf numFmtId="0" fontId="4"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66">
    <xf numFmtId="0" fontId="0" fillId="0" borderId="0" xfId="0"/>
    <xf numFmtId="0" fontId="5" fillId="3" borderId="14" xfId="4" applyFont="1" applyFill="1" applyBorder="1" applyAlignment="1" applyProtection="1">
      <alignment horizontal="center" vertical="center" wrapText="1"/>
    </xf>
    <xf numFmtId="3" fontId="5" fillId="3" borderId="14" xfId="4" applyNumberFormat="1" applyFont="1" applyFill="1" applyBorder="1" applyAlignment="1" applyProtection="1">
      <alignment horizontal="center" vertical="center" wrapText="1"/>
    </xf>
    <xf numFmtId="164" fontId="9" fillId="0" borderId="14" xfId="1" applyNumberFormat="1" applyFont="1" applyBorder="1" applyProtection="1"/>
    <xf numFmtId="164" fontId="5" fillId="3" borderId="14" xfId="1" applyNumberFormat="1" applyFont="1" applyFill="1" applyBorder="1" applyProtection="1"/>
    <xf numFmtId="164" fontId="9" fillId="0" borderId="0" xfId="1" applyNumberFormat="1" applyFont="1" applyProtection="1"/>
    <xf numFmtId="164" fontId="9" fillId="3" borderId="14" xfId="1" applyNumberFormat="1" applyFont="1" applyFill="1" applyBorder="1" applyProtection="1">
      <protection locked="0"/>
    </xf>
    <xf numFmtId="164" fontId="5" fillId="0" borderId="14" xfId="1" applyNumberFormat="1" applyFont="1" applyFill="1" applyBorder="1" applyProtection="1">
      <protection locked="0"/>
    </xf>
    <xf numFmtId="0" fontId="9" fillId="0" borderId="0" xfId="0" applyFont="1" applyProtection="1">
      <protection locked="0"/>
    </xf>
    <xf numFmtId="164" fontId="9" fillId="0" borderId="0" xfId="0" applyNumberFormat="1" applyFont="1" applyProtection="1">
      <protection locked="0"/>
    </xf>
    <xf numFmtId="164" fontId="9" fillId="0" borderId="14" xfId="1" applyNumberFormat="1" applyFont="1" applyBorder="1" applyProtection="1">
      <protection locked="0"/>
    </xf>
    <xf numFmtId="164" fontId="9" fillId="0" borderId="14" xfId="1" applyNumberFormat="1" applyFont="1" applyFill="1" applyBorder="1" applyProtection="1"/>
    <xf numFmtId="164" fontId="9" fillId="3" borderId="14" xfId="1" applyNumberFormat="1" applyFont="1" applyFill="1" applyBorder="1" applyProtection="1"/>
    <xf numFmtId="164" fontId="9" fillId="0" borderId="0" xfId="1" applyNumberFormat="1" applyFont="1" applyProtection="1">
      <protection locked="0"/>
    </xf>
    <xf numFmtId="49" fontId="5" fillId="0" borderId="2" xfId="3" applyNumberFormat="1" applyFont="1" applyFill="1" applyBorder="1" applyAlignment="1" applyProtection="1">
      <alignment horizontal="left" textRotation="90" wrapText="1"/>
    </xf>
    <xf numFmtId="0" fontId="12" fillId="0" borderId="1" xfId="0" applyFont="1" applyFill="1" applyBorder="1" applyAlignment="1">
      <alignment horizontal="left" vertical="top" wrapText="1"/>
    </xf>
    <xf numFmtId="0" fontId="1" fillId="0" borderId="0" xfId="0" applyFont="1" applyFill="1" applyAlignment="1">
      <alignment horizontal="left" vertical="top" wrapText="1"/>
    </xf>
    <xf numFmtId="49" fontId="11" fillId="0" borderId="11" xfId="0" quotePrefix="1" applyNumberFormat="1" applyFont="1" applyFill="1" applyBorder="1" applyAlignment="1">
      <alignment horizontal="left" vertical="top" wrapText="1"/>
    </xf>
    <xf numFmtId="0" fontId="10" fillId="0" borderId="11" xfId="0" applyFont="1" applyFill="1" applyBorder="1" applyAlignment="1">
      <alignment horizontal="left" vertical="top" wrapText="1"/>
    </xf>
    <xf numFmtId="3" fontId="10" fillId="0" borderId="11" xfId="0" applyNumberFormat="1" applyFont="1" applyFill="1" applyBorder="1" applyAlignment="1">
      <alignment horizontal="left" vertical="top" wrapText="1"/>
    </xf>
    <xf numFmtId="0" fontId="5" fillId="0" borderId="1" xfId="0" applyFont="1" applyFill="1" applyBorder="1" applyAlignment="1">
      <alignment horizontal="left" vertical="top" wrapText="1"/>
    </xf>
    <xf numFmtId="4" fontId="5" fillId="0" borderId="1" xfId="0" applyNumberFormat="1" applyFont="1" applyFill="1" applyBorder="1" applyAlignment="1">
      <alignment horizontal="left" vertical="top" wrapText="1"/>
    </xf>
    <xf numFmtId="49" fontId="5" fillId="0" borderId="8" xfId="3" applyNumberFormat="1" applyFont="1" applyFill="1" applyBorder="1" applyAlignment="1">
      <alignment horizontal="left" vertical="top" wrapText="1"/>
    </xf>
    <xf numFmtId="49" fontId="5" fillId="0" borderId="4" xfId="3" applyNumberFormat="1" applyFont="1" applyFill="1" applyBorder="1" applyAlignment="1">
      <alignment horizontal="left" vertical="top" wrapText="1"/>
    </xf>
    <xf numFmtId="49" fontId="5" fillId="0" borderId="2" xfId="3" applyNumberFormat="1" applyFont="1" applyFill="1" applyBorder="1" applyAlignment="1">
      <alignment horizontal="left" vertical="top" wrapText="1"/>
    </xf>
    <xf numFmtId="0" fontId="6" fillId="0" borderId="12" xfId="0" applyNumberFormat="1" applyFont="1" applyFill="1" applyBorder="1" applyAlignment="1">
      <alignment horizontal="left" vertical="top" wrapText="1"/>
    </xf>
    <xf numFmtId="3" fontId="3" fillId="0" borderId="12" xfId="2" applyNumberFormat="1" applyFont="1" applyFill="1" applyBorder="1" applyAlignment="1">
      <alignment horizontal="left" vertical="top" wrapText="1"/>
    </xf>
    <xf numFmtId="0" fontId="1" fillId="0" borderId="11" xfId="0" applyFont="1" applyFill="1" applyBorder="1" applyAlignment="1">
      <alignment horizontal="left" vertical="top" wrapText="1"/>
    </xf>
    <xf numFmtId="0" fontId="15" fillId="0" borderId="0" xfId="0" applyFont="1" applyFill="1" applyAlignment="1">
      <alignment horizontal="left" wrapText="1"/>
    </xf>
    <xf numFmtId="0" fontId="16" fillId="0" borderId="0" xfId="0" applyFont="1" applyFill="1" applyAlignment="1">
      <alignment horizontal="left" vertical="top" wrapText="1"/>
    </xf>
    <xf numFmtId="49" fontId="12" fillId="0" borderId="7" xfId="3" applyNumberFormat="1" applyFont="1" applyFill="1" applyBorder="1" applyAlignment="1" applyProtection="1">
      <alignment horizontal="left" vertical="top" wrapText="1"/>
    </xf>
    <xf numFmtId="49" fontId="12" fillId="0" borderId="8" xfId="3" applyNumberFormat="1" applyFont="1" applyFill="1" applyBorder="1" applyAlignment="1" applyProtection="1">
      <alignment horizontal="left" vertical="top" wrapText="1"/>
    </xf>
    <xf numFmtId="49" fontId="12" fillId="0" borderId="9" xfId="3" applyNumberFormat="1" applyFont="1" applyFill="1" applyBorder="1" applyAlignment="1" applyProtection="1">
      <alignment horizontal="left" vertical="top" wrapText="1"/>
    </xf>
    <xf numFmtId="49" fontId="12" fillId="0" borderId="10" xfId="3" applyNumberFormat="1" applyFont="1" applyFill="1" applyBorder="1" applyAlignment="1" applyProtection="1">
      <alignment horizontal="left" vertical="top" wrapText="1"/>
    </xf>
    <xf numFmtId="0" fontId="15" fillId="0" borderId="0" xfId="0" applyFont="1" applyFill="1" applyAlignment="1">
      <alignment horizontal="left" vertical="top" wrapText="1"/>
    </xf>
    <xf numFmtId="49" fontId="5" fillId="0" borderId="7" xfId="3" applyNumberFormat="1" applyFont="1" applyFill="1" applyBorder="1" applyAlignment="1" applyProtection="1">
      <alignment horizontal="left" vertical="top" wrapText="1"/>
    </xf>
    <xf numFmtId="49" fontId="5" fillId="0" borderId="8" xfId="3" applyNumberFormat="1" applyFont="1" applyFill="1" applyBorder="1" applyAlignment="1" applyProtection="1">
      <alignment horizontal="left" vertical="top" wrapText="1"/>
    </xf>
    <xf numFmtId="49" fontId="5" fillId="0" borderId="9" xfId="3" applyNumberFormat="1" applyFont="1" applyFill="1" applyBorder="1" applyAlignment="1" applyProtection="1">
      <alignment horizontal="left" vertical="top" wrapText="1"/>
    </xf>
    <xf numFmtId="49" fontId="5" fillId="0" borderId="10" xfId="3" applyNumberFormat="1" applyFont="1" applyFill="1" applyBorder="1" applyAlignment="1" applyProtection="1">
      <alignment horizontal="left" vertical="top" wrapText="1"/>
    </xf>
    <xf numFmtId="4" fontId="5" fillId="0" borderId="7" xfId="3" applyNumberFormat="1" applyFont="1" applyFill="1" applyBorder="1" applyAlignment="1" applyProtection="1">
      <alignment horizontal="left" vertical="top" wrapText="1"/>
    </xf>
    <xf numFmtId="3" fontId="10" fillId="0" borderId="11" xfId="0" applyNumberFormat="1" applyFont="1" applyFill="1" applyBorder="1" applyAlignment="1">
      <alignment horizontal="right" vertical="top" wrapText="1"/>
    </xf>
    <xf numFmtId="0" fontId="1" fillId="0" borderId="0" xfId="0" applyFont="1" applyFill="1" applyAlignment="1">
      <alignment horizontal="right" vertical="top" wrapText="1"/>
    </xf>
    <xf numFmtId="3" fontId="8" fillId="0" borderId="12" xfId="0" applyNumberFormat="1" applyFont="1" applyFill="1" applyBorder="1" applyAlignment="1">
      <alignment horizontal="right" vertical="top" wrapText="1"/>
    </xf>
    <xf numFmtId="164" fontId="20" fillId="0" borderId="14" xfId="1" applyNumberFormat="1" applyFont="1" applyBorder="1" applyProtection="1"/>
    <xf numFmtId="0" fontId="13" fillId="0" borderId="0" xfId="0" applyFont="1"/>
    <xf numFmtId="164" fontId="5" fillId="3" borderId="0" xfId="1" applyNumberFormat="1" applyFont="1" applyFill="1" applyBorder="1" applyProtection="1"/>
    <xf numFmtId="164" fontId="21" fillId="3" borderId="0" xfId="1" applyNumberFormat="1" applyFont="1" applyFill="1" applyBorder="1" applyProtection="1"/>
    <xf numFmtId="0" fontId="19" fillId="0" borderId="15" xfId="0" applyFont="1" applyFill="1" applyBorder="1" applyAlignment="1" applyProtection="1">
      <alignment horizontal="left" vertical="center"/>
    </xf>
    <xf numFmtId="0" fontId="14" fillId="0" borderId="0" xfId="0" applyFont="1" applyFill="1" applyAlignment="1">
      <alignment horizontal="left" vertical="top" wrapText="1"/>
    </xf>
    <xf numFmtId="0" fontId="1" fillId="0" borderId="0" xfId="0" applyFont="1" applyFill="1" applyAlignment="1">
      <alignment horizontal="left" vertical="top"/>
    </xf>
    <xf numFmtId="3" fontId="1" fillId="0" borderId="0" xfId="0" applyNumberFormat="1" applyFont="1" applyFill="1" applyAlignment="1">
      <alignment horizontal="right" vertical="top" wrapText="1"/>
    </xf>
    <xf numFmtId="164" fontId="0" fillId="0" borderId="0" xfId="0" applyNumberFormat="1"/>
    <xf numFmtId="0" fontId="0" fillId="0" borderId="0" xfId="0" applyFont="1" applyFill="1" applyAlignment="1">
      <alignment horizontal="right" vertical="top" wrapText="1"/>
    </xf>
    <xf numFmtId="49" fontId="6" fillId="0" borderId="11" xfId="0" applyNumberFormat="1" applyFont="1" applyFill="1" applyBorder="1" applyAlignment="1" applyProtection="1">
      <alignment horizontal="left" vertical="top" wrapText="1"/>
      <protection locked="0"/>
    </xf>
    <xf numFmtId="0" fontId="0" fillId="0" borderId="0" xfId="0" applyFill="1" applyAlignment="1">
      <alignment horizontal="center"/>
    </xf>
    <xf numFmtId="0" fontId="0" fillId="0" borderId="0" xfId="0" applyFill="1" applyAlignment="1">
      <alignment horizontal="left"/>
    </xf>
    <xf numFmtId="0" fontId="18" fillId="0" borderId="0" xfId="0" applyFont="1" applyFill="1" applyBorder="1"/>
    <xf numFmtId="0" fontId="14" fillId="0" borderId="0" xfId="0" applyFont="1" applyFill="1" applyBorder="1"/>
    <xf numFmtId="0" fontId="3" fillId="0" borderId="0" xfId="0" applyFont="1" applyFill="1" applyBorder="1"/>
    <xf numFmtId="0" fontId="0" fillId="0" borderId="16" xfId="0" applyFill="1" applyBorder="1"/>
    <xf numFmtId="0" fontId="0" fillId="0" borderId="0" xfId="0" applyFill="1"/>
    <xf numFmtId="164" fontId="9" fillId="0" borderId="14" xfId="1" applyNumberFormat="1" applyFont="1" applyFill="1" applyBorder="1" applyProtection="1">
      <protection locked="0"/>
    </xf>
    <xf numFmtId="49" fontId="9" fillId="0" borderId="14" xfId="0" applyNumberFormat="1" applyFont="1" applyFill="1" applyBorder="1" applyAlignment="1" applyProtection="1">
      <alignment horizontal="left" vertical="center" wrapText="1"/>
    </xf>
    <xf numFmtId="0" fontId="0" fillId="0" borderId="0" xfId="0" applyFont="1" applyFill="1" applyAlignment="1">
      <alignment horizontal="left" vertical="top" wrapText="1"/>
    </xf>
    <xf numFmtId="0" fontId="1" fillId="0" borderId="0" xfId="0" applyFont="1" applyFill="1" applyAlignment="1">
      <alignment horizontal="left" vertical="top" wrapText="1"/>
    </xf>
    <xf numFmtId="49" fontId="6" fillId="0" borderId="12" xfId="0" quotePrefix="1" applyNumberFormat="1" applyFont="1" applyFill="1" applyBorder="1" applyAlignment="1">
      <alignment horizontal="left" vertical="top" wrapText="1"/>
    </xf>
    <xf numFmtId="0" fontId="1" fillId="0" borderId="0" xfId="0" applyFont="1" applyFill="1" applyAlignment="1">
      <alignment horizontal="left" vertical="top" wrapText="1"/>
    </xf>
    <xf numFmtId="49" fontId="24" fillId="0" borderId="14" xfId="0" applyNumberFormat="1" applyFont="1" applyFill="1" applyBorder="1" applyAlignment="1" applyProtection="1">
      <alignment horizontal="left" vertical="center" wrapText="1"/>
    </xf>
    <xf numFmtId="0" fontId="1" fillId="0" borderId="0" xfId="0" applyFont="1" applyFill="1" applyAlignment="1">
      <alignment horizontal="left" vertical="top" wrapText="1"/>
    </xf>
    <xf numFmtId="0" fontId="1" fillId="0" borderId="0" xfId="0" applyFont="1" applyFill="1" applyAlignment="1">
      <alignment horizontal="left" vertical="top" wrapText="1"/>
    </xf>
    <xf numFmtId="4" fontId="1" fillId="0" borderId="0" xfId="0" applyNumberFormat="1" applyFont="1" applyFill="1" applyAlignment="1">
      <alignment horizontal="left" vertical="top" wrapText="1"/>
    </xf>
    <xf numFmtId="0" fontId="1" fillId="0" borderId="0" xfId="0" applyFont="1" applyFill="1" applyAlignment="1">
      <alignment horizontal="left" vertical="top" wrapText="1"/>
    </xf>
    <xf numFmtId="0" fontId="0" fillId="0" borderId="0" xfId="0" applyAlignment="1">
      <alignment wrapText="1"/>
    </xf>
    <xf numFmtId="0" fontId="1" fillId="0" borderId="0" xfId="0" applyFont="1" applyFill="1" applyAlignment="1">
      <alignment horizontal="left" vertical="top" wrapText="1"/>
    </xf>
    <xf numFmtId="49" fontId="11" fillId="0" borderId="11" xfId="0" applyNumberFormat="1" applyFont="1" applyFill="1" applyBorder="1" applyAlignment="1">
      <alignment horizontal="left" vertical="top" wrapText="1"/>
    </xf>
    <xf numFmtId="49" fontId="11" fillId="0" borderId="12" xfId="0" applyNumberFormat="1" applyFont="1" applyFill="1" applyBorder="1" applyAlignment="1">
      <alignment horizontal="left" vertical="top" wrapText="1"/>
    </xf>
    <xf numFmtId="0" fontId="11" fillId="0" borderId="11" xfId="0" applyNumberFormat="1" applyFont="1" applyFill="1" applyBorder="1" applyAlignment="1">
      <alignment horizontal="left" vertical="top" wrapText="1"/>
    </xf>
    <xf numFmtId="3" fontId="11" fillId="0" borderId="12" xfId="0" applyNumberFormat="1" applyFont="1" applyFill="1" applyBorder="1" applyAlignment="1">
      <alignment horizontal="left" vertical="top" wrapText="1"/>
    </xf>
    <xf numFmtId="3" fontId="11" fillId="0" borderId="11" xfId="0" applyNumberFormat="1" applyFont="1" applyFill="1" applyBorder="1" applyAlignment="1">
      <alignment horizontal="left" vertical="top" wrapText="1"/>
    </xf>
    <xf numFmtId="0" fontId="3" fillId="0" borderId="0" xfId="0" applyFont="1" applyFill="1" applyAlignment="1">
      <alignment horizontal="left" vertical="top" wrapText="1"/>
    </xf>
    <xf numFmtId="49" fontId="6" fillId="0" borderId="12" xfId="0" applyNumberFormat="1" applyFont="1" applyFill="1" applyBorder="1" applyAlignment="1">
      <alignment horizontal="left" vertical="top" wrapText="1"/>
    </xf>
    <xf numFmtId="3" fontId="6" fillId="0" borderId="12" xfId="0" applyNumberFormat="1" applyFont="1" applyFill="1" applyBorder="1" applyAlignment="1">
      <alignment horizontal="left" vertical="top" wrapText="1"/>
    </xf>
    <xf numFmtId="3" fontId="6" fillId="0" borderId="11" xfId="0" applyNumberFormat="1" applyFont="1" applyFill="1" applyBorder="1" applyAlignment="1">
      <alignment horizontal="left" vertical="top" wrapText="1"/>
    </xf>
    <xf numFmtId="49" fontId="6" fillId="0" borderId="11" xfId="0" applyNumberFormat="1" applyFont="1" applyFill="1" applyBorder="1" applyAlignment="1">
      <alignment horizontal="left" vertical="top" wrapText="1"/>
    </xf>
    <xf numFmtId="0" fontId="6" fillId="0" borderId="11" xfId="0" applyNumberFormat="1" applyFont="1" applyFill="1" applyBorder="1" applyAlignment="1">
      <alignment horizontal="left" vertical="top" wrapText="1"/>
    </xf>
    <xf numFmtId="49" fontId="6" fillId="0" borderId="11" xfId="0" quotePrefix="1" applyNumberFormat="1" applyFont="1" applyFill="1" applyBorder="1" applyAlignment="1">
      <alignment horizontal="left" vertical="top" wrapText="1"/>
    </xf>
    <xf numFmtId="3" fontId="11" fillId="0" borderId="12" xfId="0" applyNumberFormat="1" applyFont="1" applyFill="1" applyBorder="1" applyAlignment="1">
      <alignment horizontal="right" vertical="top" wrapText="1"/>
    </xf>
    <xf numFmtId="0" fontId="1" fillId="0" borderId="0" xfId="0" applyFont="1" applyFill="1" applyAlignment="1">
      <alignment horizontal="right" vertical="top" wrapText="1"/>
    </xf>
    <xf numFmtId="3" fontId="6" fillId="0" borderId="12" xfId="0" applyNumberFormat="1" applyFont="1" applyFill="1" applyBorder="1" applyAlignment="1">
      <alignment horizontal="right" vertical="top" wrapText="1"/>
    </xf>
    <xf numFmtId="4" fontId="11" fillId="0" borderId="12" xfId="0" applyNumberFormat="1" applyFont="1" applyFill="1" applyBorder="1" applyAlignment="1">
      <alignment horizontal="right" vertical="top" wrapText="1"/>
    </xf>
    <xf numFmtId="3" fontId="6" fillId="0" borderId="11" xfId="0" applyNumberFormat="1" applyFont="1" applyFill="1" applyBorder="1" applyAlignment="1">
      <alignment horizontal="right" vertical="top" wrapText="1"/>
    </xf>
    <xf numFmtId="3" fontId="1" fillId="0" borderId="0" xfId="0" applyNumberFormat="1" applyFont="1" applyFill="1" applyAlignment="1">
      <alignment horizontal="right" vertical="top" wrapText="1"/>
    </xf>
    <xf numFmtId="3" fontId="1" fillId="0" borderId="0" xfId="0" applyNumberFormat="1" applyFont="1" applyFill="1" applyAlignment="1">
      <alignment horizontal="left" vertical="top" wrapText="1"/>
    </xf>
    <xf numFmtId="164" fontId="0" fillId="0" borderId="0" xfId="0" applyNumberFormat="1"/>
    <xf numFmtId="0" fontId="9" fillId="3" borderId="14" xfId="4" applyFont="1" applyFill="1" applyBorder="1" applyAlignment="1" applyProtection="1">
      <alignment vertical="center"/>
    </xf>
    <xf numFmtId="0" fontId="5" fillId="3" borderId="14" xfId="4" applyFont="1" applyFill="1" applyBorder="1" applyAlignment="1" applyProtection="1"/>
    <xf numFmtId="0" fontId="17" fillId="3" borderId="14" xfId="4" applyFont="1" applyFill="1" applyBorder="1" applyAlignment="1" applyProtection="1"/>
    <xf numFmtId="0" fontId="21" fillId="3" borderId="14" xfId="4" applyFont="1" applyFill="1" applyBorder="1" applyAlignment="1" applyProtection="1"/>
    <xf numFmtId="0" fontId="5" fillId="0" borderId="0" xfId="4" applyFont="1" applyFill="1" applyBorder="1" applyAlignment="1" applyProtection="1"/>
    <xf numFmtId="0" fontId="9" fillId="0" borderId="0" xfId="0" applyFont="1" applyAlignment="1" applyProtection="1"/>
    <xf numFmtId="0" fontId="5" fillId="3" borderId="14" xfId="4" applyFont="1" applyFill="1" applyBorder="1" applyAlignment="1" applyProtection="1">
      <alignment wrapText="1"/>
    </xf>
    <xf numFmtId="0" fontId="9" fillId="0" borderId="0" xfId="4" applyFont="1" applyBorder="1" applyAlignment="1" applyProtection="1"/>
    <xf numFmtId="0" fontId="0" fillId="0" borderId="0" xfId="0" applyAlignment="1"/>
    <xf numFmtId="164" fontId="9" fillId="3" borderId="0" xfId="1" applyNumberFormat="1" applyFont="1" applyFill="1" applyBorder="1" applyProtection="1"/>
    <xf numFmtId="0" fontId="0" fillId="0" borderId="0" xfId="0" applyFont="1"/>
    <xf numFmtId="0" fontId="12" fillId="0" borderId="2" xfId="0" applyFont="1" applyFill="1" applyBorder="1" applyAlignment="1">
      <alignment vertical="top"/>
    </xf>
    <xf numFmtId="0" fontId="12" fillId="0" borderId="3" xfId="0" applyFont="1" applyFill="1" applyBorder="1" applyAlignment="1">
      <alignment vertical="top"/>
    </xf>
    <xf numFmtId="0" fontId="12" fillId="0" borderId="4" xfId="0" applyFont="1" applyFill="1" applyBorder="1" applyAlignment="1">
      <alignment vertical="top"/>
    </xf>
    <xf numFmtId="3" fontId="1" fillId="0" borderId="0" xfId="0" applyNumberFormat="1" applyFont="1" applyFill="1" applyAlignment="1">
      <alignment horizontal="left" vertical="top" wrapText="1"/>
    </xf>
    <xf numFmtId="3" fontId="6" fillId="0" borderId="11" xfId="0" applyNumberFormat="1" applyFont="1" applyFill="1" applyBorder="1" applyAlignment="1">
      <alignment horizontal="left" vertical="top" wrapText="1"/>
    </xf>
    <xf numFmtId="3" fontId="11" fillId="0" borderId="11" xfId="0" applyNumberFormat="1" applyFont="1" applyFill="1" applyBorder="1" applyAlignment="1">
      <alignment horizontal="right" vertical="top" wrapText="1"/>
    </xf>
    <xf numFmtId="3" fontId="6" fillId="0" borderId="11" xfId="0" applyNumberFormat="1" applyFont="1" applyFill="1" applyBorder="1" applyAlignment="1">
      <alignment horizontal="right" vertical="top" wrapText="1"/>
    </xf>
    <xf numFmtId="3" fontId="6" fillId="4" borderId="12" xfId="0" applyNumberFormat="1" applyFont="1" applyFill="1" applyBorder="1" applyAlignment="1">
      <alignment horizontal="right" vertical="top" wrapText="1"/>
    </xf>
    <xf numFmtId="0" fontId="3" fillId="4" borderId="0" xfId="0" applyFont="1" applyFill="1" applyAlignment="1">
      <alignment horizontal="left" vertical="top" wrapText="1"/>
    </xf>
    <xf numFmtId="49" fontId="6" fillId="4" borderId="11" xfId="0" applyNumberFormat="1" applyFont="1" applyFill="1" applyBorder="1" applyAlignment="1">
      <alignment horizontal="left" vertical="top" wrapText="1"/>
    </xf>
    <xf numFmtId="49" fontId="6" fillId="4" borderId="12" xfId="0" applyNumberFormat="1" applyFont="1" applyFill="1" applyBorder="1" applyAlignment="1">
      <alignment horizontal="left" vertical="top" wrapText="1"/>
    </xf>
    <xf numFmtId="0" fontId="6" fillId="4" borderId="11" xfId="0" applyNumberFormat="1" applyFont="1" applyFill="1" applyBorder="1" applyAlignment="1">
      <alignment horizontal="left" vertical="top" wrapText="1"/>
    </xf>
    <xf numFmtId="49" fontId="6" fillId="4" borderId="11" xfId="0" quotePrefix="1" applyNumberFormat="1" applyFont="1" applyFill="1" applyBorder="1" applyAlignment="1">
      <alignment horizontal="left" vertical="top" wrapText="1"/>
    </xf>
    <xf numFmtId="3" fontId="6" fillId="4" borderId="12" xfId="0" applyNumberFormat="1" applyFont="1" applyFill="1" applyBorder="1" applyAlignment="1">
      <alignment horizontal="left" vertical="top" wrapText="1"/>
    </xf>
    <xf numFmtId="3" fontId="11" fillId="4" borderId="12" xfId="0" applyNumberFormat="1" applyFont="1" applyFill="1" applyBorder="1" applyAlignment="1">
      <alignment horizontal="right" vertical="top" wrapText="1"/>
    </xf>
    <xf numFmtId="4" fontId="11" fillId="4" borderId="12" xfId="0" applyNumberFormat="1" applyFont="1" applyFill="1" applyBorder="1" applyAlignment="1">
      <alignment horizontal="right" vertical="top" wrapText="1"/>
    </xf>
    <xf numFmtId="3" fontId="6" fillId="4" borderId="11" xfId="0" applyNumberFormat="1" applyFont="1" applyFill="1" applyBorder="1" applyAlignment="1">
      <alignment horizontal="left" vertical="top" wrapText="1"/>
    </xf>
    <xf numFmtId="3" fontId="6" fillId="4" borderId="11" xfId="0" applyNumberFormat="1" applyFont="1" applyFill="1" applyBorder="1" applyAlignment="1">
      <alignment horizontal="right" vertical="top" wrapText="1"/>
    </xf>
    <xf numFmtId="0" fontId="0" fillId="4" borderId="0" xfId="0" applyFont="1" applyFill="1" applyAlignment="1">
      <alignment horizontal="left" vertical="top" wrapText="1"/>
    </xf>
    <xf numFmtId="0" fontId="1" fillId="4" borderId="0" xfId="0" applyFont="1" applyFill="1" applyAlignment="1">
      <alignment horizontal="left" vertical="top" wrapText="1"/>
    </xf>
    <xf numFmtId="49" fontId="11" fillId="4" borderId="11" xfId="0" applyNumberFormat="1" applyFont="1" applyFill="1" applyBorder="1" applyAlignment="1">
      <alignment horizontal="left" vertical="top" wrapText="1"/>
    </xf>
    <xf numFmtId="49" fontId="11" fillId="4" borderId="12" xfId="0" applyNumberFormat="1" applyFont="1" applyFill="1" applyBorder="1" applyAlignment="1">
      <alignment horizontal="left" vertical="top" wrapText="1"/>
    </xf>
    <xf numFmtId="0" fontId="11" fillId="4" borderId="11" xfId="0" applyNumberFormat="1" applyFont="1" applyFill="1" applyBorder="1" applyAlignment="1">
      <alignment horizontal="left" vertical="top" wrapText="1"/>
    </xf>
    <xf numFmtId="49" fontId="11" fillId="4" borderId="11" xfId="0" quotePrefix="1" applyNumberFormat="1" applyFont="1" applyFill="1" applyBorder="1" applyAlignment="1">
      <alignment horizontal="left" vertical="top" wrapText="1"/>
    </xf>
    <xf numFmtId="3" fontId="11" fillId="4" borderId="12" xfId="0" applyNumberFormat="1" applyFont="1" applyFill="1" applyBorder="1" applyAlignment="1">
      <alignment horizontal="left" vertical="top" wrapText="1"/>
    </xf>
    <xf numFmtId="3" fontId="11" fillId="4" borderId="11" xfId="0" applyNumberFormat="1" applyFont="1" applyFill="1" applyBorder="1" applyAlignment="1">
      <alignment horizontal="left" vertical="top" wrapText="1"/>
    </xf>
    <xf numFmtId="165" fontId="1" fillId="0" borderId="0" xfId="0" applyNumberFormat="1" applyFont="1" applyFill="1" applyAlignment="1">
      <alignment horizontal="right" vertical="top" wrapText="1"/>
    </xf>
    <xf numFmtId="0" fontId="3" fillId="4" borderId="0" xfId="0" applyFont="1" applyFill="1" applyAlignment="1">
      <alignment horizontal="left" vertical="top"/>
    </xf>
    <xf numFmtId="0" fontId="1" fillId="4" borderId="0" xfId="0" applyFont="1" applyFill="1" applyAlignment="1">
      <alignment horizontal="left" vertical="top"/>
    </xf>
    <xf numFmtId="0" fontId="3" fillId="5" borderId="0" xfId="0" applyFont="1" applyFill="1" applyAlignment="1">
      <alignment horizontal="left" vertical="top" wrapText="1"/>
    </xf>
    <xf numFmtId="49" fontId="6" fillId="5" borderId="11" xfId="0" applyNumberFormat="1" applyFont="1" applyFill="1" applyBorder="1" applyAlignment="1">
      <alignment horizontal="left" vertical="top" wrapText="1"/>
    </xf>
    <xf numFmtId="49" fontId="6" fillId="5" borderId="12" xfId="0" applyNumberFormat="1" applyFont="1" applyFill="1" applyBorder="1" applyAlignment="1">
      <alignment horizontal="left" vertical="top" wrapText="1"/>
    </xf>
    <xf numFmtId="0" fontId="6" fillId="5" borderId="11" xfId="0" applyNumberFormat="1" applyFont="1" applyFill="1" applyBorder="1" applyAlignment="1">
      <alignment horizontal="left" vertical="top" wrapText="1"/>
    </xf>
    <xf numFmtId="49" fontId="6" fillId="5" borderId="11" xfId="0" quotePrefix="1" applyNumberFormat="1" applyFont="1" applyFill="1" applyBorder="1" applyAlignment="1">
      <alignment horizontal="left" vertical="top" wrapText="1"/>
    </xf>
    <xf numFmtId="3" fontId="6" fillId="5" borderId="12" xfId="0" applyNumberFormat="1" applyFont="1" applyFill="1" applyBorder="1" applyAlignment="1">
      <alignment horizontal="right" vertical="top" wrapText="1"/>
    </xf>
    <xf numFmtId="3" fontId="6" fillId="5" borderId="12" xfId="0" applyNumberFormat="1" applyFont="1" applyFill="1" applyBorder="1" applyAlignment="1">
      <alignment horizontal="left" vertical="top" wrapText="1"/>
    </xf>
    <xf numFmtId="3" fontId="11" fillId="5" borderId="12" xfId="0" applyNumberFormat="1" applyFont="1" applyFill="1" applyBorder="1" applyAlignment="1">
      <alignment horizontal="right" vertical="top" wrapText="1"/>
    </xf>
    <xf numFmtId="4" fontId="11" fillId="5" borderId="12" xfId="0" applyNumberFormat="1" applyFont="1" applyFill="1" applyBorder="1" applyAlignment="1">
      <alignment horizontal="right" vertical="top" wrapText="1"/>
    </xf>
    <xf numFmtId="3" fontId="6" fillId="5" borderId="11" xfId="0" applyNumberFormat="1" applyFont="1" applyFill="1" applyBorder="1" applyAlignment="1">
      <alignment horizontal="left" vertical="top" wrapText="1"/>
    </xf>
    <xf numFmtId="3" fontId="6" fillId="5" borderId="11" xfId="0" applyNumberFormat="1" applyFont="1" applyFill="1" applyBorder="1" applyAlignment="1">
      <alignment horizontal="right" vertical="top" wrapText="1"/>
    </xf>
    <xf numFmtId="0" fontId="0" fillId="5" borderId="0" xfId="0" applyFont="1" applyFill="1" applyAlignment="1">
      <alignment horizontal="left" vertical="top" wrapText="1"/>
    </xf>
    <xf numFmtId="0" fontId="1" fillId="5" borderId="0" xfId="0" applyFont="1" applyFill="1" applyAlignment="1">
      <alignment horizontal="left" vertical="top" wrapText="1"/>
    </xf>
    <xf numFmtId="0" fontId="3" fillId="5" borderId="0" xfId="0" applyFont="1" applyFill="1" applyAlignment="1">
      <alignment horizontal="left" vertical="top"/>
    </xf>
    <xf numFmtId="0" fontId="1" fillId="5" borderId="0" xfId="0" applyFont="1" applyFill="1" applyAlignment="1">
      <alignment horizontal="left" vertical="top"/>
    </xf>
    <xf numFmtId="49" fontId="12" fillId="0" borderId="5" xfId="3" applyNumberFormat="1" applyFont="1" applyFill="1" applyBorder="1" applyAlignment="1">
      <alignment horizontal="left" vertical="top" wrapText="1"/>
    </xf>
    <xf numFmtId="49" fontId="12" fillId="0" borderId="13" xfId="3" applyNumberFormat="1" applyFont="1" applyFill="1" applyBorder="1" applyAlignment="1">
      <alignment horizontal="left" vertical="top" wrapText="1"/>
    </xf>
    <xf numFmtId="49" fontId="12" fillId="0" borderId="1" xfId="3" applyNumberFormat="1" applyFont="1" applyFill="1" applyBorder="1" applyAlignment="1" applyProtection="1">
      <alignment horizontal="left" textRotation="90" wrapText="1"/>
    </xf>
    <xf numFmtId="49" fontId="12" fillId="0" borderId="7" xfId="3" applyNumberFormat="1" applyFont="1" applyFill="1" applyBorder="1" applyAlignment="1" applyProtection="1">
      <alignment horizontal="left" textRotation="90" wrapText="1"/>
    </xf>
    <xf numFmtId="49" fontId="12" fillId="0" borderId="5" xfId="3" applyNumberFormat="1" applyFont="1" applyFill="1" applyBorder="1" applyAlignment="1" applyProtection="1">
      <alignment horizontal="left" textRotation="90" wrapText="1"/>
    </xf>
    <xf numFmtId="49" fontId="12" fillId="0" borderId="13" xfId="3" applyNumberFormat="1" applyFont="1" applyFill="1" applyBorder="1" applyAlignment="1" applyProtection="1">
      <alignment horizontal="left" textRotation="90" wrapText="1"/>
    </xf>
    <xf numFmtId="49" fontId="12" fillId="0" borderId="1" xfId="3" applyNumberFormat="1" applyFont="1" applyFill="1" applyBorder="1" applyAlignment="1">
      <alignment horizontal="left" vertical="top" wrapText="1"/>
    </xf>
    <xf numFmtId="49" fontId="12" fillId="0" borderId="7" xfId="3" applyNumberFormat="1" applyFont="1" applyFill="1" applyBorder="1" applyAlignment="1">
      <alignment horizontal="left" vertical="top" wrapText="1"/>
    </xf>
    <xf numFmtId="49" fontId="12" fillId="0" borderId="6" xfId="3" applyNumberFormat="1" applyFont="1" applyFill="1" applyBorder="1" applyAlignment="1">
      <alignment horizontal="left" vertical="top" wrapText="1"/>
    </xf>
    <xf numFmtId="49" fontId="12" fillId="0" borderId="10" xfId="3" applyNumberFormat="1"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49" fontId="5" fillId="0" borderId="0" xfId="3" applyNumberFormat="1" applyFont="1" applyFill="1" applyBorder="1" applyAlignment="1" applyProtection="1">
      <alignment horizontal="left" textRotation="90" wrapText="1"/>
    </xf>
  </cellXfs>
  <cellStyles count="9">
    <cellStyle name="Gut" xfId="2" builtinId="26"/>
    <cellStyle name="Komma" xfId="1" builtinId="3"/>
    <cellStyle name="Komma 2" xfId="5"/>
    <cellStyle name="Komma 3" xfId="6"/>
    <cellStyle name="Komma 4" xfId="7"/>
    <cellStyle name="Komma 5" xfId="8"/>
    <cellStyle name="Standard" xfId="0" builtinId="0"/>
    <cellStyle name="Standard 3 2" xfId="4"/>
    <cellStyle name="Standard 5" xfId="3"/>
  </cellStyles>
  <dxfs count="13">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tabSelected="1" zoomScale="90" zoomScaleNormal="90" workbookViewId="0">
      <pane xSplit="1" ySplit="1" topLeftCell="B2" activePane="bottomRight" state="frozen"/>
      <selection pane="topRight" activeCell="B1" sqref="B1"/>
      <selection pane="bottomLeft" activeCell="A2" sqref="A2"/>
      <selection pane="bottomRight" activeCell="A31" sqref="A31:XFD31"/>
    </sheetView>
  </sheetViews>
  <sheetFormatPr baseColWidth="10" defaultRowHeight="15" x14ac:dyDescent="0.25"/>
  <cols>
    <col min="1" max="1" width="40.42578125" style="102" bestFit="1" customWidth="1"/>
    <col min="2" max="3" width="17.140625" bestFit="1" customWidth="1"/>
    <col min="4" max="4" width="12.5703125" bestFit="1" customWidth="1"/>
    <col min="5" max="6" width="15.7109375" bestFit="1" customWidth="1"/>
    <col min="7" max="7" width="22" customWidth="1"/>
    <col min="8" max="17" width="15.7109375" bestFit="1" customWidth="1"/>
  </cols>
  <sheetData>
    <row r="1" spans="1:17" ht="67.5" x14ac:dyDescent="0.25">
      <c r="A1" s="94"/>
      <c r="B1" s="1" t="s">
        <v>1438</v>
      </c>
      <c r="C1" s="1" t="s">
        <v>1439</v>
      </c>
      <c r="D1" s="1" t="s">
        <v>19</v>
      </c>
      <c r="E1" s="1" t="s">
        <v>20</v>
      </c>
      <c r="F1" s="1" t="s">
        <v>1440</v>
      </c>
      <c r="G1" s="1" t="s">
        <v>1441</v>
      </c>
      <c r="H1" s="2" t="s">
        <v>1442</v>
      </c>
      <c r="I1" s="2" t="s">
        <v>1443</v>
      </c>
      <c r="J1" s="2" t="s">
        <v>1444</v>
      </c>
      <c r="K1" s="2" t="s">
        <v>1445</v>
      </c>
      <c r="L1" s="2" t="s">
        <v>1446</v>
      </c>
      <c r="M1" s="2" t="s">
        <v>1447</v>
      </c>
      <c r="N1" s="2" t="s">
        <v>1448</v>
      </c>
      <c r="O1" s="2" t="s">
        <v>37</v>
      </c>
      <c r="P1" s="2" t="s">
        <v>39</v>
      </c>
      <c r="Q1" s="2" t="s">
        <v>41</v>
      </c>
    </row>
    <row r="2" spans="1:17" x14ac:dyDescent="0.25">
      <c r="A2" s="95" t="s">
        <v>1449</v>
      </c>
      <c r="B2" s="3">
        <f t="shared" ref="B2:C5" si="0">H2+J2+L2+N2+P2</f>
        <v>27354900</v>
      </c>
      <c r="C2" s="3">
        <f>I2+K2+M2+O2+Q2</f>
        <v>178836200</v>
      </c>
      <c r="D2" s="3">
        <f>'Kat 1'!O60</f>
        <v>620266.30000000005</v>
      </c>
      <c r="E2" s="3">
        <f>'Kat 1'!P60</f>
        <v>13380018.83</v>
      </c>
      <c r="F2" s="3">
        <f>'Kat 1'!Q60</f>
        <v>13431400</v>
      </c>
      <c r="G2" s="3">
        <f>'Kat 1'!R60</f>
        <v>52969728.210000001</v>
      </c>
      <c r="H2" s="3">
        <f>'Kat 1'!S60</f>
        <v>8935800</v>
      </c>
      <c r="I2" s="3">
        <f>'Kat 1'!U60</f>
        <v>50552300</v>
      </c>
      <c r="J2" s="3">
        <f>'Kat 1'!X60</f>
        <v>6980900</v>
      </c>
      <c r="K2" s="3">
        <f>'Kat 1'!Z60</f>
        <v>48273500</v>
      </c>
      <c r="L2" s="3">
        <f>'Kat 1'!AC60</f>
        <v>6094700</v>
      </c>
      <c r="M2" s="3">
        <f>'Kat 1'!AE60</f>
        <v>48177800</v>
      </c>
      <c r="N2" s="3">
        <f>'Kat 1'!AH60</f>
        <v>3242500</v>
      </c>
      <c r="O2" s="3">
        <f>'Kat 1'!AJ60</f>
        <v>25640300</v>
      </c>
      <c r="P2" s="3">
        <f>'Kat 1'!AM60</f>
        <v>2101000</v>
      </c>
      <c r="Q2" s="3">
        <f>'Kat 1'!AO60</f>
        <v>6192300</v>
      </c>
    </row>
    <row r="3" spans="1:17" x14ac:dyDescent="0.25">
      <c r="A3" s="95" t="s">
        <v>1450</v>
      </c>
      <c r="B3" s="3">
        <f t="shared" si="0"/>
        <v>416600</v>
      </c>
      <c r="C3" s="3">
        <f t="shared" si="0"/>
        <v>3215800</v>
      </c>
      <c r="D3" s="3">
        <f>'Kat 2'!O66</f>
        <v>76264.81</v>
      </c>
      <c r="E3" s="3">
        <f>'Kat 2'!P66</f>
        <v>4489646.0999999996</v>
      </c>
      <c r="F3" s="3">
        <f>'Kat 2'!Q66</f>
        <v>201000</v>
      </c>
      <c r="G3" s="3">
        <f>'Kat 2'!R66</f>
        <v>2308431.25</v>
      </c>
      <c r="H3" s="3">
        <f>'Kat 2'!S66</f>
        <v>148400</v>
      </c>
      <c r="I3" s="3">
        <f>'Kat 2'!U66</f>
        <v>1421500</v>
      </c>
      <c r="J3" s="3">
        <f>'Kat 2'!X66</f>
        <v>166500</v>
      </c>
      <c r="K3" s="3">
        <f>'Kat 2'!Z66</f>
        <v>717000</v>
      </c>
      <c r="L3" s="3">
        <f>'Kat 2'!AC66</f>
        <v>100700</v>
      </c>
      <c r="M3" s="3">
        <f>'Kat 2'!AE66</f>
        <v>594000</v>
      </c>
      <c r="N3" s="3">
        <f>'Kat 2'!AH66</f>
        <v>1000</v>
      </c>
      <c r="O3" s="3">
        <f>'Kat 2'!AJ66</f>
        <v>465300</v>
      </c>
      <c r="P3" s="3">
        <f>'Kat 2'!AM66</f>
        <v>0</v>
      </c>
      <c r="Q3" s="3">
        <f>'Kat 2'!AO66</f>
        <v>18000</v>
      </c>
    </row>
    <row r="4" spans="1:17" s="44" customFormat="1" x14ac:dyDescent="0.25">
      <c r="A4" s="96" t="s">
        <v>1469</v>
      </c>
      <c r="B4" s="43">
        <f ca="1">H4+J4+L4+N4+P4</f>
        <v>0</v>
      </c>
      <c r="C4" s="43">
        <f ca="1">I4+K4+M4+O4+Q4</f>
        <v>0</v>
      </c>
      <c r="D4" s="43">
        <f ca="1">'Kat 2'!O68</f>
        <v>0</v>
      </c>
      <c r="E4" s="43">
        <f ca="1">'Kat 2'!P68</f>
        <v>0</v>
      </c>
      <c r="F4" s="43">
        <f ca="1">'Kat 2'!Q68</f>
        <v>0</v>
      </c>
      <c r="G4" s="43">
        <f ca="1">'Kat 2'!R68</f>
        <v>0</v>
      </c>
      <c r="H4" s="43">
        <f ca="1">'Kat 2'!S68</f>
        <v>0</v>
      </c>
      <c r="I4" s="43">
        <f ca="1">'Kat 2'!U68</f>
        <v>0</v>
      </c>
      <c r="J4" s="43">
        <f ca="1">'Kat 2'!X68</f>
        <v>0</v>
      </c>
      <c r="K4" s="43">
        <f ca="1">'Kat 2'!Z68</f>
        <v>0</v>
      </c>
      <c r="L4" s="43">
        <f ca="1">'Kat 2'!AC68</f>
        <v>0</v>
      </c>
      <c r="M4" s="43">
        <f ca="1">'Kat 2'!AE68</f>
        <v>0</v>
      </c>
      <c r="N4" s="43">
        <f ca="1">'Kat 2'!AH68</f>
        <v>0</v>
      </c>
      <c r="O4" s="43">
        <f ca="1">'Kat 2'!AJ68</f>
        <v>0</v>
      </c>
      <c r="P4" s="43">
        <f ca="1">'Kat 2'!AM68</f>
        <v>0</v>
      </c>
      <c r="Q4" s="43">
        <f ca="1">'Kat 2'!AO68</f>
        <v>0</v>
      </c>
    </row>
    <row r="5" spans="1:17" x14ac:dyDescent="0.25">
      <c r="A5" s="95" t="s">
        <v>1451</v>
      </c>
      <c r="B5" s="3">
        <f t="shared" si="0"/>
        <v>2910000</v>
      </c>
      <c r="C5" s="3">
        <f t="shared" si="0"/>
        <v>108279500</v>
      </c>
      <c r="D5" s="3">
        <f>'Kat 3'!O69</f>
        <v>0</v>
      </c>
      <c r="E5" s="3">
        <f>'Kat 3'!P69</f>
        <v>3425959.9599999995</v>
      </c>
      <c r="F5" s="3">
        <f>'Kat 3'!Q69</f>
        <v>50000</v>
      </c>
      <c r="G5" s="3">
        <f>'Kat 3'!R69</f>
        <v>3436185.84</v>
      </c>
      <c r="H5" s="3">
        <f>'Kat 3'!S69</f>
        <v>0</v>
      </c>
      <c r="I5" s="3">
        <f>'Kat 3'!U69</f>
        <v>7642500</v>
      </c>
      <c r="J5" s="3">
        <f>'Kat 3'!X69</f>
        <v>900000</v>
      </c>
      <c r="K5" s="3">
        <f>'Kat 3'!Z69</f>
        <v>9277100</v>
      </c>
      <c r="L5" s="3">
        <f>'Kat 3'!AC69</f>
        <v>1250000</v>
      </c>
      <c r="M5" s="3">
        <f>'Kat 3'!AE69</f>
        <v>13444100</v>
      </c>
      <c r="N5" s="3">
        <f>'Kat 3'!AH69</f>
        <v>760000</v>
      </c>
      <c r="O5" s="3">
        <f>'Kat 3'!AJ69</f>
        <v>25119300</v>
      </c>
      <c r="P5" s="3">
        <f>'Kat 3'!AM69</f>
        <v>0</v>
      </c>
      <c r="Q5" s="3">
        <f>'Kat 3'!AO69</f>
        <v>52796500</v>
      </c>
    </row>
    <row r="6" spans="1:17" s="44" customFormat="1" x14ac:dyDescent="0.25">
      <c r="A6" s="96" t="s">
        <v>1470</v>
      </c>
      <c r="B6" s="43">
        <f ca="1">H6+J6+L6+N6+P6</f>
        <v>2660000</v>
      </c>
      <c r="C6" s="43">
        <f ca="1">I6+K6+M6+O6+Q6</f>
        <v>27080100</v>
      </c>
      <c r="D6" s="43">
        <f ca="1">'Kat 3'!O71</f>
        <v>0</v>
      </c>
      <c r="E6" s="43">
        <f ca="1">'Kat 3'!P71</f>
        <v>1896965.1399999997</v>
      </c>
      <c r="F6" s="43">
        <f ca="1">'Kat 3'!Q71</f>
        <v>50000</v>
      </c>
      <c r="G6" s="43">
        <f ca="1">'Kat 3'!R71</f>
        <v>1613648.83</v>
      </c>
      <c r="H6" s="43">
        <f ca="1">'Kat 3'!S71</f>
        <v>0</v>
      </c>
      <c r="I6" s="43">
        <f ca="1">'Kat 3'!U71</f>
        <v>2492300</v>
      </c>
      <c r="J6" s="43">
        <f ca="1">'Kat 3'!X71</f>
        <v>900000</v>
      </c>
      <c r="K6" s="43">
        <f ca="1">'Kat 3'!Z71</f>
        <v>4550500</v>
      </c>
      <c r="L6" s="43">
        <f ca="1">'Kat 3'!AC71</f>
        <v>1000000</v>
      </c>
      <c r="M6" s="43">
        <f ca="1">'Kat 3'!AE71</f>
        <v>7961500</v>
      </c>
      <c r="N6" s="43">
        <f ca="1">'Kat 3'!AH71</f>
        <v>760000</v>
      </c>
      <c r="O6" s="43">
        <f ca="1">'Kat 3'!AJ71</f>
        <v>6080300</v>
      </c>
      <c r="P6" s="43">
        <f ca="1">'Kat 3'!AM71</f>
        <v>0</v>
      </c>
      <c r="Q6" s="43">
        <f ca="1">'Kat 3'!AO71</f>
        <v>5995500</v>
      </c>
    </row>
    <row r="7" spans="1:17" x14ac:dyDescent="0.25">
      <c r="A7" s="95" t="s">
        <v>1452</v>
      </c>
      <c r="B7" s="4">
        <f>B2+B3+B5</f>
        <v>30681500</v>
      </c>
      <c r="C7" s="4">
        <f>C2+C3+C5</f>
        <v>290331500</v>
      </c>
      <c r="D7" s="4">
        <f>D2+D3+D5</f>
        <v>696531.1100000001</v>
      </c>
      <c r="E7" s="4">
        <f t="shared" ref="E7:Q7" si="1">E2+E3+E5</f>
        <v>21295624.890000001</v>
      </c>
      <c r="F7" s="4">
        <f t="shared" si="1"/>
        <v>13682400</v>
      </c>
      <c r="G7" s="4">
        <f t="shared" si="1"/>
        <v>58714345.299999997</v>
      </c>
      <c r="H7" s="4">
        <f t="shared" si="1"/>
        <v>9084200</v>
      </c>
      <c r="I7" s="4">
        <f t="shared" si="1"/>
        <v>59616300</v>
      </c>
      <c r="J7" s="4">
        <f t="shared" si="1"/>
        <v>8047400</v>
      </c>
      <c r="K7" s="4">
        <f t="shared" si="1"/>
        <v>58267600</v>
      </c>
      <c r="L7" s="4">
        <f t="shared" si="1"/>
        <v>7445400</v>
      </c>
      <c r="M7" s="4">
        <f t="shared" si="1"/>
        <v>62215900</v>
      </c>
      <c r="N7" s="4">
        <f t="shared" si="1"/>
        <v>4003500</v>
      </c>
      <c r="O7" s="4">
        <f t="shared" si="1"/>
        <v>51224900</v>
      </c>
      <c r="P7" s="4">
        <f t="shared" si="1"/>
        <v>2101000</v>
      </c>
      <c r="Q7" s="4">
        <f t="shared" si="1"/>
        <v>59006800</v>
      </c>
    </row>
    <row r="8" spans="1:17" x14ac:dyDescent="0.25">
      <c r="A8" s="97" t="s">
        <v>1479</v>
      </c>
      <c r="B8" s="45">
        <f ca="1">B7-B4-B6</f>
        <v>28021500</v>
      </c>
      <c r="C8" s="45"/>
      <c r="D8" s="45"/>
      <c r="E8" s="45"/>
      <c r="F8" s="45"/>
      <c r="G8" s="45"/>
      <c r="H8" s="46">
        <f ca="1">H7-H4-H6</f>
        <v>9084200</v>
      </c>
      <c r="I8" s="46">
        <f t="shared" ref="I8:Q8" ca="1" si="2">I7-I4-I6</f>
        <v>57124000</v>
      </c>
      <c r="J8" s="46">
        <f t="shared" ca="1" si="2"/>
        <v>7147400</v>
      </c>
      <c r="K8" s="46">
        <f t="shared" ca="1" si="2"/>
        <v>53717100</v>
      </c>
      <c r="L8" s="46">
        <f t="shared" ca="1" si="2"/>
        <v>6445400</v>
      </c>
      <c r="M8" s="46">
        <f t="shared" ca="1" si="2"/>
        <v>54254400</v>
      </c>
      <c r="N8" s="46">
        <f t="shared" ca="1" si="2"/>
        <v>3243500</v>
      </c>
      <c r="O8" s="46">
        <f t="shared" ca="1" si="2"/>
        <v>45144600</v>
      </c>
      <c r="P8" s="46">
        <f t="shared" ca="1" si="2"/>
        <v>2101000</v>
      </c>
      <c r="Q8" s="46">
        <f t="shared" ca="1" si="2"/>
        <v>53011300</v>
      </c>
    </row>
    <row r="9" spans="1:17" x14ac:dyDescent="0.25">
      <c r="A9" s="98"/>
      <c r="B9" s="5"/>
      <c r="C9" s="5"/>
      <c r="D9" s="5"/>
      <c r="E9" s="5"/>
      <c r="F9" s="5"/>
      <c r="G9" s="5"/>
      <c r="H9" s="5"/>
      <c r="I9" s="5"/>
      <c r="J9" s="5"/>
      <c r="K9" s="5"/>
      <c r="L9" s="5"/>
      <c r="M9" s="5"/>
      <c r="N9" s="5"/>
      <c r="O9" s="5"/>
      <c r="P9" s="5"/>
      <c r="Q9" s="5"/>
    </row>
    <row r="10" spans="1:17" x14ac:dyDescent="0.25">
      <c r="A10" s="95" t="s">
        <v>1453</v>
      </c>
      <c r="B10" s="6"/>
      <c r="C10" s="6"/>
      <c r="D10" s="6"/>
      <c r="E10" s="6"/>
      <c r="F10" s="6"/>
      <c r="G10" s="6"/>
      <c r="H10" s="7"/>
      <c r="I10" s="6"/>
      <c r="J10" s="6"/>
      <c r="K10" s="6"/>
      <c r="L10" s="6"/>
      <c r="M10" s="6"/>
      <c r="N10" s="6"/>
      <c r="O10" s="6"/>
      <c r="P10" s="6"/>
      <c r="Q10" s="6"/>
    </row>
    <row r="11" spans="1:17" x14ac:dyDescent="0.25">
      <c r="A11" s="99"/>
      <c r="B11" s="8"/>
      <c r="C11" s="8"/>
      <c r="D11" s="8"/>
      <c r="E11" s="8"/>
      <c r="F11" s="8"/>
      <c r="G11" s="8"/>
      <c r="H11" s="9"/>
      <c r="I11" s="8"/>
      <c r="J11" s="8"/>
      <c r="K11" s="8"/>
      <c r="L11" s="8"/>
      <c r="M11" s="8"/>
      <c r="N11" s="8"/>
      <c r="O11" s="8"/>
      <c r="P11" s="8"/>
      <c r="Q11" s="8"/>
    </row>
    <row r="12" spans="1:17" x14ac:dyDescent="0.25">
      <c r="A12" s="98"/>
      <c r="B12" s="5"/>
      <c r="C12" s="5"/>
      <c r="D12" s="5"/>
      <c r="E12" s="5"/>
      <c r="F12" s="5"/>
      <c r="G12" s="5"/>
      <c r="H12" s="5"/>
      <c r="I12" s="5"/>
      <c r="J12" s="5"/>
      <c r="K12" s="5"/>
      <c r="L12" s="5"/>
      <c r="M12" s="5"/>
      <c r="N12" s="5"/>
      <c r="O12" s="5"/>
      <c r="P12" s="5"/>
      <c r="Q12" s="5"/>
    </row>
    <row r="13" spans="1:17" x14ac:dyDescent="0.25">
      <c r="A13" s="95" t="s">
        <v>1454</v>
      </c>
      <c r="B13" s="10">
        <f t="shared" ref="B13:B20" si="3">H13+J13+L13+N13+P13</f>
        <v>0</v>
      </c>
      <c r="C13" s="6"/>
      <c r="D13" s="6"/>
      <c r="E13" s="6"/>
      <c r="F13" s="6"/>
      <c r="G13" s="6"/>
      <c r="H13" s="10"/>
      <c r="I13" s="6"/>
      <c r="J13" s="10"/>
      <c r="K13" s="6"/>
      <c r="L13" s="10"/>
      <c r="M13" s="6"/>
      <c r="N13" s="10"/>
      <c r="O13" s="6"/>
      <c r="P13" s="10"/>
      <c r="Q13" s="6"/>
    </row>
    <row r="14" spans="1:17" x14ac:dyDescent="0.25">
      <c r="A14" s="95" t="s">
        <v>1455</v>
      </c>
      <c r="B14" s="11">
        <f>H14+J14+L14+N14+P14</f>
        <v>3471400</v>
      </c>
      <c r="C14" s="12"/>
      <c r="D14" s="12"/>
      <c r="E14" s="12"/>
      <c r="F14" s="12"/>
      <c r="G14" s="12"/>
      <c r="H14" s="11">
        <f>Einzahlungen!S11</f>
        <v>2632400</v>
      </c>
      <c r="I14" s="12"/>
      <c r="J14" s="11">
        <f>Einzahlungen!X11</f>
        <v>439000</v>
      </c>
      <c r="K14" s="12"/>
      <c r="L14" s="11">
        <f>Einzahlungen!AC11</f>
        <v>194000</v>
      </c>
      <c r="M14" s="12"/>
      <c r="N14" s="11">
        <f>Einzahlungen!AH11</f>
        <v>194000</v>
      </c>
      <c r="O14" s="12"/>
      <c r="P14" s="11">
        <f>Einzahlungen!AM11</f>
        <v>12000</v>
      </c>
      <c r="Q14" s="12"/>
    </row>
    <row r="15" spans="1:17" x14ac:dyDescent="0.25">
      <c r="A15" s="95" t="s">
        <v>1456</v>
      </c>
      <c r="B15" s="11">
        <f t="shared" si="3"/>
        <v>8916700</v>
      </c>
      <c r="C15" s="12"/>
      <c r="D15" s="12"/>
      <c r="E15" s="12"/>
      <c r="F15" s="12"/>
      <c r="G15" s="12"/>
      <c r="H15" s="11">
        <v>3140800</v>
      </c>
      <c r="I15" s="12"/>
      <c r="J15" s="11">
        <v>1925300</v>
      </c>
      <c r="K15" s="12"/>
      <c r="L15" s="11">
        <v>1925300</v>
      </c>
      <c r="M15" s="12"/>
      <c r="N15" s="11">
        <v>1925300</v>
      </c>
      <c r="O15" s="12"/>
      <c r="P15" s="11">
        <v>0</v>
      </c>
      <c r="Q15" s="12"/>
    </row>
    <row r="16" spans="1:17" ht="27" x14ac:dyDescent="0.25">
      <c r="A16" s="100" t="s">
        <v>1501</v>
      </c>
      <c r="B16" s="10">
        <f t="shared" si="3"/>
        <v>0</v>
      </c>
      <c r="C16" s="6"/>
      <c r="D16" s="6"/>
      <c r="E16" s="6"/>
      <c r="F16" s="6"/>
      <c r="G16" s="6"/>
      <c r="H16" s="12"/>
      <c r="I16" s="61">
        <v>1239800</v>
      </c>
      <c r="J16" s="12"/>
      <c r="K16" s="61">
        <v>1773500</v>
      </c>
      <c r="L16" s="12"/>
      <c r="M16" s="61">
        <v>800000</v>
      </c>
      <c r="N16" s="12"/>
      <c r="O16" s="61">
        <v>800000</v>
      </c>
      <c r="P16" s="12"/>
      <c r="Q16" s="61">
        <v>0</v>
      </c>
    </row>
    <row r="17" spans="1:17" x14ac:dyDescent="0.25">
      <c r="A17" s="95" t="s">
        <v>1457</v>
      </c>
      <c r="B17" s="10">
        <f t="shared" si="3"/>
        <v>0</v>
      </c>
      <c r="C17" s="6"/>
      <c r="D17" s="6"/>
      <c r="E17" s="6"/>
      <c r="F17" s="6"/>
      <c r="G17" s="6"/>
      <c r="H17" s="10"/>
      <c r="I17" s="6"/>
      <c r="J17" s="6"/>
      <c r="K17" s="6"/>
      <c r="L17" s="6"/>
      <c r="M17" s="6"/>
      <c r="N17" s="6"/>
      <c r="O17" s="6"/>
      <c r="P17" s="6"/>
      <c r="Q17" s="6"/>
    </row>
    <row r="18" spans="1:17" x14ac:dyDescent="0.25">
      <c r="A18" s="95" t="s">
        <v>1500</v>
      </c>
      <c r="B18" s="10">
        <f>H18+J18+L18+N18+P18</f>
        <v>1232000</v>
      </c>
      <c r="C18" s="6"/>
      <c r="D18" s="6"/>
      <c r="E18" s="6"/>
      <c r="F18" s="6"/>
      <c r="G18" s="6"/>
      <c r="H18" s="10">
        <v>627000</v>
      </c>
      <c r="I18" s="6"/>
      <c r="J18" s="10">
        <v>605000</v>
      </c>
      <c r="K18" s="6"/>
      <c r="L18" s="10">
        <v>0</v>
      </c>
      <c r="M18" s="6"/>
      <c r="N18" s="10">
        <v>0</v>
      </c>
      <c r="O18" s="6"/>
      <c r="P18" s="10"/>
      <c r="Q18" s="6"/>
    </row>
    <row r="19" spans="1:17" x14ac:dyDescent="0.25">
      <c r="A19" s="95" t="s">
        <v>1458</v>
      </c>
      <c r="B19" s="10">
        <f ca="1">H19+J19+L19+N19+P19</f>
        <v>220903100</v>
      </c>
      <c r="C19" s="6"/>
      <c r="D19" s="6"/>
      <c r="E19" s="6"/>
      <c r="F19" s="6"/>
      <c r="G19" s="6"/>
      <c r="H19" s="10">
        <f ca="1">I23+I24+I25-H13-H14-H15-H17-H20-H18+I16</f>
        <v>42879400</v>
      </c>
      <c r="I19" s="6"/>
      <c r="J19" s="10">
        <f ca="1">K23+K24+K25-J13-J14-J15-J17-J20-J18+K16</f>
        <v>43573900</v>
      </c>
      <c r="K19" s="6"/>
      <c r="L19" s="10">
        <f ca="1">M23+M24+M25-L13-L14-L15-L17-L20-L18+M16</f>
        <v>44489700</v>
      </c>
      <c r="M19" s="6"/>
      <c r="N19" s="10">
        <f ca="1">O23+O24+O25-N13-N14-N15-N17-N20-N18+O16</f>
        <v>39061800</v>
      </c>
      <c r="O19" s="6"/>
      <c r="P19" s="10">
        <f ca="1">Q23+Q24+Q25-P13-P14-P15-P17-P20-P18+Q16</f>
        <v>50898300</v>
      </c>
      <c r="Q19" s="6"/>
    </row>
    <row r="20" spans="1:17" x14ac:dyDescent="0.25">
      <c r="A20" s="95" t="s">
        <v>1459</v>
      </c>
      <c r="B20" s="10">
        <f t="shared" si="3"/>
        <v>0</v>
      </c>
      <c r="C20" s="6"/>
      <c r="D20" s="6"/>
      <c r="E20" s="6"/>
      <c r="F20" s="6"/>
      <c r="G20" s="6"/>
      <c r="H20" s="10"/>
      <c r="I20" s="6"/>
      <c r="J20" s="10"/>
      <c r="K20" s="6"/>
      <c r="L20" s="10"/>
      <c r="M20" s="6"/>
      <c r="N20" s="10"/>
      <c r="O20" s="6"/>
      <c r="P20" s="10"/>
      <c r="Q20" s="6"/>
    </row>
    <row r="21" spans="1:17" x14ac:dyDescent="0.25">
      <c r="A21" s="95" t="s">
        <v>1431</v>
      </c>
      <c r="B21" s="4">
        <f ca="1">SUM(B13:B20)</f>
        <v>234523200</v>
      </c>
      <c r="C21" s="4"/>
      <c r="D21" s="4"/>
      <c r="E21" s="4"/>
      <c r="F21" s="4"/>
      <c r="G21" s="4"/>
      <c r="H21" s="4">
        <f ca="1">SUM(H13:H20)-I16</f>
        <v>48039800</v>
      </c>
      <c r="I21" s="4"/>
      <c r="J21" s="4">
        <f ca="1">SUM(J13:J20)-K16</f>
        <v>44769700</v>
      </c>
      <c r="K21" s="4"/>
      <c r="L21" s="4">
        <f ca="1">SUM(L13:L20)-M16</f>
        <v>45809000</v>
      </c>
      <c r="M21" s="4"/>
      <c r="N21" s="4">
        <f ca="1">SUM(N13:N20)-O16</f>
        <v>40381100</v>
      </c>
      <c r="O21" s="4"/>
      <c r="P21" s="4">
        <f ca="1">SUM(P13:P20)-Q16</f>
        <v>50910300</v>
      </c>
      <c r="Q21" s="4"/>
    </row>
    <row r="22" spans="1:17" x14ac:dyDescent="0.25">
      <c r="A22" s="98"/>
      <c r="B22" s="13"/>
      <c r="C22" s="13"/>
      <c r="D22" s="13"/>
      <c r="E22" s="13"/>
      <c r="F22" s="13"/>
      <c r="G22" s="13"/>
      <c r="H22" s="13"/>
      <c r="I22" s="13"/>
      <c r="J22" s="13"/>
      <c r="K22" s="13"/>
      <c r="L22" s="13"/>
      <c r="M22" s="13"/>
      <c r="N22" s="13"/>
      <c r="O22" s="13"/>
      <c r="P22" s="13"/>
      <c r="Q22" s="13"/>
    </row>
    <row r="23" spans="1:17" x14ac:dyDescent="0.25">
      <c r="A23" s="100" t="s">
        <v>1578</v>
      </c>
      <c r="B23" s="6"/>
      <c r="C23" s="10">
        <f>I23+K23+M23+O23+Q23</f>
        <v>151481300</v>
      </c>
      <c r="D23" s="6"/>
      <c r="E23" s="6"/>
      <c r="F23" s="6"/>
      <c r="G23" s="6"/>
      <c r="H23" s="6"/>
      <c r="I23" s="10">
        <f>I2-H2</f>
        <v>41616500</v>
      </c>
      <c r="J23" s="6"/>
      <c r="K23" s="10">
        <f>K2-J2</f>
        <v>41292600</v>
      </c>
      <c r="L23" s="6"/>
      <c r="M23" s="10">
        <f>M2-L2</f>
        <v>42083100</v>
      </c>
      <c r="N23" s="6"/>
      <c r="O23" s="10">
        <f>O2-N2</f>
        <v>22397800</v>
      </c>
      <c r="P23" s="6"/>
      <c r="Q23" s="10">
        <f>Q2-P2</f>
        <v>4091300</v>
      </c>
    </row>
    <row r="24" spans="1:17" x14ac:dyDescent="0.25">
      <c r="A24" s="95" t="s">
        <v>1460</v>
      </c>
      <c r="B24" s="6"/>
      <c r="C24" s="10">
        <f ca="1">I24+K24+M24+O24+Q24</f>
        <v>2799200</v>
      </c>
      <c r="D24" s="6"/>
      <c r="E24" s="6"/>
      <c r="F24" s="6"/>
      <c r="G24" s="6"/>
      <c r="H24" s="6"/>
      <c r="I24" s="10">
        <f ca="1">I3-H3-I4-H4</f>
        <v>1273100</v>
      </c>
      <c r="J24" s="6"/>
      <c r="K24" s="10">
        <f ca="1">K3-J3-K4-J4</f>
        <v>550500</v>
      </c>
      <c r="L24" s="6"/>
      <c r="M24" s="10">
        <f ca="1">M3-L3-M4-L4</f>
        <v>493300</v>
      </c>
      <c r="N24" s="6"/>
      <c r="O24" s="10">
        <f ca="1">O3-N3-O4-N4</f>
        <v>464300</v>
      </c>
      <c r="P24" s="6"/>
      <c r="Q24" s="10">
        <f ca="1">Q3-P3-Q4-P4</f>
        <v>18000</v>
      </c>
    </row>
    <row r="25" spans="1:17" x14ac:dyDescent="0.25">
      <c r="A25" s="95" t="s">
        <v>1461</v>
      </c>
      <c r="B25" s="6"/>
      <c r="C25" s="10">
        <f ca="1">I25+K25+M25+O25+Q25</f>
        <v>75629400</v>
      </c>
      <c r="D25" s="6"/>
      <c r="E25" s="6"/>
      <c r="F25" s="6"/>
      <c r="G25" s="6"/>
      <c r="H25" s="6"/>
      <c r="I25" s="10">
        <f ca="1">I5-H5-I6-H6</f>
        <v>5150200</v>
      </c>
      <c r="J25" s="6"/>
      <c r="K25" s="10">
        <f ca="1">K5-J5-K6-J6</f>
        <v>2926600</v>
      </c>
      <c r="L25" s="6"/>
      <c r="M25" s="10">
        <f ca="1">M5-L5-M6-L6</f>
        <v>3232600</v>
      </c>
      <c r="N25" s="6"/>
      <c r="O25" s="10">
        <f ca="1">O5-N5-O6-N6</f>
        <v>17519000</v>
      </c>
      <c r="P25" s="6"/>
      <c r="Q25" s="10">
        <f ca="1">Q5-P5-Q6-P6</f>
        <v>46801000</v>
      </c>
    </row>
    <row r="26" spans="1:17" x14ac:dyDescent="0.25">
      <c r="A26" s="95" t="s">
        <v>1431</v>
      </c>
      <c r="B26" s="4"/>
      <c r="C26" s="4">
        <f ca="1">SUM(C23:C25)</f>
        <v>229909900</v>
      </c>
      <c r="D26" s="4"/>
      <c r="E26" s="4"/>
      <c r="F26" s="4"/>
      <c r="G26" s="4"/>
      <c r="H26" s="4"/>
      <c r="I26" s="4">
        <f ca="1">SUM(I23:I25)</f>
        <v>48039800</v>
      </c>
      <c r="J26" s="4"/>
      <c r="K26" s="4">
        <f ca="1">SUM(K23:K25)</f>
        <v>44769700</v>
      </c>
      <c r="L26" s="4"/>
      <c r="M26" s="4">
        <f ca="1">SUM(M23:M25)</f>
        <v>45809000</v>
      </c>
      <c r="N26" s="4"/>
      <c r="O26" s="4">
        <f ca="1">SUM(O23:O25)</f>
        <v>40381100</v>
      </c>
      <c r="P26" s="4"/>
      <c r="Q26" s="4">
        <f ca="1">SUM(Q23:Q25)</f>
        <v>50910300</v>
      </c>
    </row>
    <row r="27" spans="1:17" x14ac:dyDescent="0.25">
      <c r="A27" s="101"/>
      <c r="B27" s="13"/>
      <c r="C27" s="13"/>
      <c r="D27" s="13"/>
      <c r="E27" s="13"/>
      <c r="F27" s="13"/>
      <c r="G27" s="13"/>
      <c r="H27" s="13"/>
      <c r="I27" s="13"/>
      <c r="J27" s="13"/>
      <c r="K27" s="13"/>
      <c r="L27" s="13"/>
      <c r="M27" s="13"/>
      <c r="N27" s="13"/>
      <c r="O27" s="13"/>
      <c r="P27" s="13"/>
      <c r="Q27" s="13"/>
    </row>
    <row r="28" spans="1:17" s="104" customFormat="1" x14ac:dyDescent="0.25">
      <c r="A28" s="100" t="s">
        <v>1579</v>
      </c>
      <c r="B28" s="103"/>
      <c r="C28" s="103"/>
      <c r="D28" s="103"/>
      <c r="E28" s="103"/>
      <c r="F28" s="103"/>
      <c r="G28" s="103"/>
      <c r="H28" s="3">
        <f ca="1">H21-I23-H19</f>
        <v>-36456100</v>
      </c>
      <c r="I28" s="103"/>
      <c r="J28" s="3">
        <f ca="1">J21-K23-J19</f>
        <v>-40096800</v>
      </c>
      <c r="K28" s="103"/>
      <c r="L28" s="3">
        <f ca="1">L21-M23-L19</f>
        <v>-40763800</v>
      </c>
      <c r="M28" s="103"/>
      <c r="N28" s="3">
        <f ca="1">N21-O23-N19</f>
        <v>-21078500</v>
      </c>
      <c r="O28" s="103"/>
      <c r="P28" s="3">
        <f ca="1">P21-Q23-P19</f>
        <v>-4079300</v>
      </c>
      <c r="Q28" s="103"/>
    </row>
    <row r="29" spans="1:17" s="104" customFormat="1" ht="27" x14ac:dyDescent="0.25">
      <c r="A29" s="100" t="s">
        <v>1580</v>
      </c>
      <c r="B29" s="103"/>
      <c r="C29" s="103"/>
      <c r="D29" s="103"/>
      <c r="E29" s="103"/>
      <c r="F29" s="103"/>
      <c r="G29" s="103"/>
      <c r="H29" s="3">
        <f ca="1">I32-I24-H19</f>
        <v>-37729200</v>
      </c>
      <c r="I29" s="103"/>
      <c r="J29" s="3">
        <f ca="1">K32-K24-J19</f>
        <v>-40647300</v>
      </c>
      <c r="K29" s="103"/>
      <c r="L29" s="3">
        <f ca="1">M32-M24-L19</f>
        <v>-41257100</v>
      </c>
      <c r="M29" s="103"/>
      <c r="N29" s="3">
        <f ca="1">O32-O24-N19</f>
        <v>-21542800</v>
      </c>
      <c r="O29" s="103"/>
      <c r="P29" s="3">
        <f ca="1">Q32-Q24-P19</f>
        <v>-4097300</v>
      </c>
      <c r="Q29" s="103"/>
    </row>
    <row r="30" spans="1:17" s="104" customFormat="1" ht="27" x14ac:dyDescent="0.25">
      <c r="A30" s="100" t="s">
        <v>1581</v>
      </c>
      <c r="B30" s="103"/>
      <c r="C30" s="103"/>
      <c r="D30" s="103"/>
      <c r="E30" s="103"/>
      <c r="F30" s="103"/>
      <c r="G30" s="103"/>
      <c r="H30" s="3">
        <f ca="1">I33-I25-H19</f>
        <v>-42879400</v>
      </c>
      <c r="I30" s="103"/>
      <c r="J30" s="3">
        <f ca="1">K33-K25-J19</f>
        <v>-43573900</v>
      </c>
      <c r="K30" s="103"/>
      <c r="L30" s="3">
        <f ca="1">M33-M25-L19</f>
        <v>-44489700</v>
      </c>
      <c r="M30" s="103"/>
      <c r="N30" s="3">
        <f ca="1">O33-O25-N19</f>
        <v>-39061800</v>
      </c>
      <c r="O30" s="103"/>
      <c r="P30" s="3">
        <f ca="1">Q33-Q25-P19</f>
        <v>-50898300</v>
      </c>
      <c r="Q30" s="103"/>
    </row>
    <row r="31" spans="1:17" x14ac:dyDescent="0.25">
      <c r="A31" s="98"/>
      <c r="B31" s="13"/>
      <c r="C31" s="13"/>
      <c r="D31" s="13"/>
      <c r="E31" s="13"/>
      <c r="F31" s="13"/>
      <c r="G31" s="13"/>
      <c r="H31" s="13"/>
      <c r="I31" s="13"/>
      <c r="J31" s="13"/>
      <c r="K31" s="13"/>
      <c r="L31" s="13"/>
      <c r="M31" s="13"/>
      <c r="N31" s="13"/>
      <c r="O31" s="13"/>
      <c r="P31" s="13"/>
      <c r="Q31" s="13"/>
    </row>
    <row r="32" spans="1:17" x14ac:dyDescent="0.25">
      <c r="A32" s="95" t="s">
        <v>1462</v>
      </c>
      <c r="B32" s="12"/>
      <c r="C32" s="12"/>
      <c r="D32" s="12"/>
      <c r="E32" s="12"/>
      <c r="F32" s="12"/>
      <c r="G32" s="12"/>
      <c r="H32" s="12"/>
      <c r="I32" s="3">
        <f ca="1">$H$21-$I$23</f>
        <v>6423300</v>
      </c>
      <c r="J32" s="12"/>
      <c r="K32" s="3">
        <f ca="1">J21-K23</f>
        <v>3477100</v>
      </c>
      <c r="L32" s="12"/>
      <c r="M32" s="3">
        <f ca="1">L21-M23</f>
        <v>3725900</v>
      </c>
      <c r="N32" s="12"/>
      <c r="O32" s="3">
        <f ca="1">N21-O23</f>
        <v>17983300</v>
      </c>
      <c r="P32" s="12"/>
      <c r="Q32" s="3">
        <f ca="1">P21-Q23</f>
        <v>46819000</v>
      </c>
    </row>
    <row r="33" spans="1:17" x14ac:dyDescent="0.25">
      <c r="A33" s="95" t="s">
        <v>1463</v>
      </c>
      <c r="B33" s="12"/>
      <c r="C33" s="12"/>
      <c r="D33" s="12"/>
      <c r="E33" s="12"/>
      <c r="F33" s="12"/>
      <c r="G33" s="12"/>
      <c r="H33" s="12"/>
      <c r="I33" s="3">
        <f ca="1">$I$32-$I$24</f>
        <v>5150200</v>
      </c>
      <c r="J33" s="12"/>
      <c r="K33" s="3">
        <f ca="1">K32-K24</f>
        <v>2926600</v>
      </c>
      <c r="L33" s="12"/>
      <c r="M33" s="3">
        <f ca="1">M32-M24</f>
        <v>3232600</v>
      </c>
      <c r="N33" s="12"/>
      <c r="O33" s="3">
        <f ca="1">O32-O24</f>
        <v>17519000</v>
      </c>
      <c r="P33" s="12"/>
      <c r="Q33" s="3">
        <f ca="1">Q32-Q24</f>
        <v>46801000</v>
      </c>
    </row>
    <row r="34" spans="1:17" x14ac:dyDescent="0.25">
      <c r="A34" s="95" t="s">
        <v>1464</v>
      </c>
      <c r="B34" s="12"/>
      <c r="C34" s="12"/>
      <c r="D34" s="12"/>
      <c r="E34" s="12"/>
      <c r="F34" s="12"/>
      <c r="G34" s="12"/>
      <c r="H34" s="12"/>
      <c r="I34" s="3">
        <f ca="1">$I$33-$I$25</f>
        <v>0</v>
      </c>
      <c r="J34" s="12"/>
      <c r="K34" s="3">
        <f ca="1">K33-K25</f>
        <v>0</v>
      </c>
      <c r="L34" s="12"/>
      <c r="M34" s="3">
        <f ca="1">M33-M25</f>
        <v>0</v>
      </c>
      <c r="N34" s="12"/>
      <c r="O34" s="3">
        <f ca="1">O33-O25</f>
        <v>0</v>
      </c>
      <c r="P34" s="12"/>
      <c r="Q34" s="3">
        <f ca="1">Q33-Q25</f>
        <v>0</v>
      </c>
    </row>
    <row r="39" spans="1:17" x14ac:dyDescent="0.25">
      <c r="H39" s="51"/>
      <c r="I39" s="93"/>
      <c r="J39" s="93"/>
      <c r="K39" s="93"/>
      <c r="L39" s="93"/>
      <c r="M39" s="93"/>
      <c r="N39" s="93"/>
      <c r="O39" s="93"/>
      <c r="P39" s="93"/>
      <c r="Q39" s="93"/>
    </row>
    <row r="40" spans="1:17" x14ac:dyDescent="0.25">
      <c r="G40" s="72"/>
      <c r="H40" s="51"/>
      <c r="I40" s="93"/>
      <c r="J40" s="93"/>
      <c r="K40" s="93"/>
      <c r="L40" s="93"/>
      <c r="M40" s="93"/>
      <c r="N40" s="93"/>
      <c r="O40" s="93"/>
    </row>
    <row r="41" spans="1:17" x14ac:dyDescent="0.25">
      <c r="H41" s="51"/>
      <c r="I41" s="51"/>
      <c r="J41" s="51"/>
    </row>
    <row r="42" spans="1:17" x14ac:dyDescent="0.25">
      <c r="G42" s="72"/>
      <c r="H42" s="51"/>
      <c r="I42" s="93"/>
      <c r="J42" s="93"/>
      <c r="K42" s="93"/>
      <c r="L42" s="93"/>
      <c r="M42" s="93"/>
      <c r="N42" s="93"/>
      <c r="O42" s="93"/>
    </row>
    <row r="43" spans="1:17" x14ac:dyDescent="0.25">
      <c r="H43" s="93"/>
      <c r="I43" s="93"/>
      <c r="J43" s="93"/>
      <c r="K43" s="93"/>
      <c r="L43" s="93"/>
      <c r="M43" s="93"/>
      <c r="N43" s="93"/>
      <c r="O43" s="93"/>
    </row>
    <row r="44" spans="1:17" x14ac:dyDescent="0.25">
      <c r="G44" s="72"/>
      <c r="H44" s="51"/>
      <c r="I44" s="93"/>
      <c r="J44" s="93"/>
      <c r="K44" s="93"/>
      <c r="L44" s="93"/>
      <c r="M44" s="93"/>
      <c r="N44" s="93"/>
      <c r="O44" s="93"/>
    </row>
    <row r="45" spans="1:17" x14ac:dyDescent="0.25">
      <c r="H45" s="51"/>
      <c r="I45" s="51"/>
      <c r="J45" s="51"/>
    </row>
    <row r="46" spans="1:17" x14ac:dyDescent="0.25">
      <c r="H46" s="93"/>
      <c r="I46" s="93"/>
      <c r="J46" s="93"/>
      <c r="K46" s="93"/>
      <c r="L46" s="93"/>
      <c r="M46" s="93"/>
      <c r="N46" s="93"/>
      <c r="O46" s="93"/>
      <c r="P46" s="93"/>
      <c r="Q46" s="93"/>
    </row>
    <row r="47" spans="1:17" x14ac:dyDescent="0.25">
      <c r="H47" s="93"/>
      <c r="I47" s="93"/>
      <c r="J47" s="93"/>
      <c r="K47" s="93"/>
      <c r="L47" s="93"/>
      <c r="M47" s="93"/>
      <c r="N47" s="93"/>
      <c r="O47" s="93"/>
      <c r="P47" s="93"/>
    </row>
    <row r="48" spans="1:17" x14ac:dyDescent="0.25">
      <c r="I48" s="93"/>
      <c r="J48" s="93"/>
      <c r="K48" s="93"/>
      <c r="L48" s="93"/>
      <c r="M48" s="93"/>
      <c r="N48" s="93"/>
      <c r="O48" s="93"/>
    </row>
    <row r="49" spans="8:15" x14ac:dyDescent="0.25">
      <c r="H49" s="51"/>
      <c r="I49" s="93"/>
      <c r="J49" s="93"/>
      <c r="K49" s="93"/>
      <c r="L49" s="93"/>
      <c r="M49" s="93"/>
      <c r="N49" s="93"/>
      <c r="O49" s="93"/>
    </row>
    <row r="50" spans="8:15" x14ac:dyDescent="0.25">
      <c r="H50" s="51"/>
      <c r="I50" s="93"/>
      <c r="J50" s="93"/>
      <c r="K50" s="93"/>
      <c r="L50" s="93"/>
      <c r="M50" s="93"/>
      <c r="N50" s="93"/>
      <c r="O50" s="93"/>
    </row>
    <row r="51" spans="8:15" x14ac:dyDescent="0.25">
      <c r="H51" s="51"/>
      <c r="I51" s="93"/>
      <c r="J51" s="93"/>
      <c r="K51" s="93"/>
      <c r="L51" s="93"/>
      <c r="M51" s="93"/>
      <c r="N51" s="93"/>
      <c r="O51" s="93"/>
    </row>
    <row r="52" spans="8:15" x14ac:dyDescent="0.25">
      <c r="H52" s="51"/>
      <c r="I52" s="93"/>
      <c r="J52" s="93"/>
      <c r="K52" s="93"/>
      <c r="L52" s="93"/>
      <c r="M52" s="93"/>
      <c r="N52" s="93"/>
      <c r="O52" s="93"/>
    </row>
    <row r="53" spans="8:15" x14ac:dyDescent="0.25">
      <c r="H53" s="51"/>
    </row>
    <row r="54" spans="8:15" x14ac:dyDescent="0.25">
      <c r="H54" s="51"/>
    </row>
    <row r="55" spans="8:15" x14ac:dyDescent="0.25">
      <c r="H55" s="51"/>
    </row>
    <row r="56" spans="8:15" x14ac:dyDescent="0.25">
      <c r="H56" s="51"/>
    </row>
    <row r="57" spans="8:15" x14ac:dyDescent="0.25">
      <c r="H57" s="51"/>
    </row>
  </sheetData>
  <customSheetViews>
    <customSheetView guid="{49D75C27-2B61-4FE1-93CF-9499F5D6423E}">
      <pane xSplit="1" ySplit="1" topLeftCell="D26" activePane="bottomRight" state="frozen"/>
      <selection pane="bottomRight" activeCell="I50" sqref="I50:P52"/>
      <pageMargins left="0.7" right="0.7" top="0.78740157499999996" bottom="0.78740157499999996" header="0.3" footer="0.3"/>
      <pageSetup paperSize="9" orientation="portrait" r:id="rId1"/>
    </customSheetView>
  </customSheetView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64"/>
  <sheetViews>
    <sheetView zoomScale="90" zoomScaleNormal="90" workbookViewId="0">
      <pane ySplit="2" topLeftCell="A3" activePane="bottomLeft" state="frozen"/>
      <selection pane="bottomLeft" activeCell="A3" sqref="A3"/>
    </sheetView>
  </sheetViews>
  <sheetFormatPr baseColWidth="10" defaultColWidth="11.42578125" defaultRowHeight="15" x14ac:dyDescent="0.25"/>
  <cols>
    <col min="1" max="1" width="6.28515625" style="16" customWidth="1"/>
    <col min="2" max="2" width="3.85546875" style="16" customWidth="1"/>
    <col min="3" max="3" width="3.5703125" style="16" customWidth="1"/>
    <col min="4" max="4" width="3.7109375" style="16" customWidth="1"/>
    <col min="5" max="5" width="16.5703125" style="16" customWidth="1"/>
    <col min="6" max="6" width="42.7109375" style="16" customWidth="1"/>
    <col min="7" max="7" width="13.140625" style="16" customWidth="1"/>
    <col min="8" max="8" width="45.28515625" style="16" bestFit="1" customWidth="1"/>
    <col min="9" max="10" width="14.5703125" style="16" customWidth="1"/>
    <col min="11" max="11" width="33" style="16" customWidth="1"/>
    <col min="12" max="12" width="14.85546875" style="16" customWidth="1"/>
    <col min="13" max="13" width="16" style="16" customWidth="1"/>
    <col min="14" max="14" width="30.85546875" style="16" customWidth="1"/>
    <col min="15" max="15" width="14.85546875" style="41" customWidth="1"/>
    <col min="16" max="16" width="16.140625" style="41" customWidth="1"/>
    <col min="17" max="17" width="14.85546875" style="41" customWidth="1"/>
    <col min="18" max="18" width="15.42578125" style="41" customWidth="1"/>
    <col min="19" max="19" width="15.5703125" style="41" customWidth="1"/>
    <col min="20" max="20" width="47.7109375" style="16" customWidth="1"/>
    <col min="21" max="21" width="15.7109375" style="41" customWidth="1"/>
    <col min="22" max="22" width="47.7109375" style="16" customWidth="1"/>
    <col min="23" max="23" width="17.7109375" style="41" customWidth="1"/>
    <col min="24" max="24" width="15.85546875" style="41" customWidth="1"/>
    <col min="25" max="25" width="48" style="16" customWidth="1"/>
    <col min="26" max="26" width="15.7109375" style="41" customWidth="1"/>
    <col min="27" max="27" width="47.7109375" style="16" customWidth="1"/>
    <col min="28" max="28" width="17.7109375" style="41" customWidth="1"/>
    <col min="29" max="29" width="15.85546875" style="41" customWidth="1"/>
    <col min="30" max="30" width="47.7109375" style="16" customWidth="1"/>
    <col min="31" max="31" width="15.7109375" style="41" customWidth="1"/>
    <col min="32" max="32" width="47.7109375" style="16" customWidth="1"/>
    <col min="33" max="33" width="17.7109375" style="41" customWidth="1"/>
    <col min="34" max="34" width="15.7109375" style="41" customWidth="1"/>
    <col min="35" max="35" width="47.7109375" style="16" customWidth="1"/>
    <col min="36" max="36" width="15.7109375" style="41" customWidth="1"/>
    <col min="37" max="37" width="47.7109375" style="16" customWidth="1"/>
    <col min="38" max="38" width="17.7109375" style="41" customWidth="1"/>
    <col min="39" max="39" width="15.85546875" style="41" customWidth="1"/>
    <col min="40" max="40" width="47.7109375" style="16" customWidth="1"/>
    <col min="41" max="41" width="15.5703125" style="41" customWidth="1"/>
    <col min="42" max="42" width="48.140625" style="16" customWidth="1"/>
    <col min="43" max="44" width="22.28515625" style="41" customWidth="1"/>
    <col min="45" max="45" width="21.140625" style="16" customWidth="1"/>
    <col min="46" max="46" width="14.85546875" style="41" bestFit="1" customWidth="1"/>
    <col min="47" max="48" width="14.42578125" style="41" bestFit="1" customWidth="1"/>
    <col min="49" max="51" width="13.5703125" style="41" customWidth="1"/>
    <col min="52" max="16384" width="11.42578125" style="16"/>
  </cols>
  <sheetData>
    <row r="1" spans="1:54" s="29" customFormat="1" ht="14.25" thickBot="1" x14ac:dyDescent="0.3">
      <c r="A1" s="151" t="s">
        <v>1437</v>
      </c>
      <c r="B1" s="153" t="s">
        <v>6</v>
      </c>
      <c r="C1" s="153" t="s">
        <v>7</v>
      </c>
      <c r="D1" s="153" t="s">
        <v>8</v>
      </c>
      <c r="E1" s="155" t="s">
        <v>9</v>
      </c>
      <c r="F1" s="155" t="s">
        <v>10</v>
      </c>
      <c r="G1" s="155" t="s">
        <v>11</v>
      </c>
      <c r="H1" s="157" t="s">
        <v>12</v>
      </c>
      <c r="I1" s="149" t="s">
        <v>13</v>
      </c>
      <c r="J1" s="155" t="s">
        <v>14</v>
      </c>
      <c r="K1" s="157" t="s">
        <v>15</v>
      </c>
      <c r="L1" s="149" t="s">
        <v>16</v>
      </c>
      <c r="M1" s="155" t="s">
        <v>17</v>
      </c>
      <c r="N1" s="157" t="s">
        <v>18</v>
      </c>
      <c r="O1" s="15"/>
      <c r="P1" s="15"/>
      <c r="Q1" s="15"/>
      <c r="R1" s="15"/>
      <c r="S1" s="105" t="s">
        <v>0</v>
      </c>
      <c r="T1" s="106"/>
      <c r="U1" s="106"/>
      <c r="V1" s="106"/>
      <c r="W1" s="107"/>
      <c r="X1" s="159" t="s">
        <v>1</v>
      </c>
      <c r="Y1" s="160"/>
      <c r="Z1" s="160"/>
      <c r="AA1" s="160"/>
      <c r="AB1" s="161"/>
      <c r="AC1" s="159" t="s">
        <v>2</v>
      </c>
      <c r="AD1" s="160"/>
      <c r="AE1" s="160"/>
      <c r="AF1" s="160"/>
      <c r="AG1" s="161"/>
      <c r="AH1" s="159" t="s">
        <v>3</v>
      </c>
      <c r="AI1" s="160"/>
      <c r="AJ1" s="160"/>
      <c r="AK1" s="160"/>
      <c r="AL1" s="161"/>
      <c r="AM1" s="159" t="s">
        <v>4</v>
      </c>
      <c r="AN1" s="160"/>
      <c r="AO1" s="160"/>
      <c r="AP1" s="161"/>
      <c r="AQ1" s="15"/>
      <c r="AR1" s="15"/>
      <c r="AS1" s="15"/>
      <c r="AT1" s="15"/>
      <c r="AU1" s="15"/>
      <c r="AV1" s="15"/>
      <c r="AW1" s="15"/>
      <c r="AX1" s="15"/>
      <c r="AY1" s="15"/>
    </row>
    <row r="2" spans="1:54" s="29" customFormat="1" ht="41.25" thickBot="1" x14ac:dyDescent="0.3">
      <c r="A2" s="152"/>
      <c r="B2" s="154"/>
      <c r="C2" s="154"/>
      <c r="D2" s="154"/>
      <c r="E2" s="156"/>
      <c r="F2" s="156"/>
      <c r="G2" s="156"/>
      <c r="H2" s="158"/>
      <c r="I2" s="150"/>
      <c r="J2" s="156"/>
      <c r="K2" s="158"/>
      <c r="L2" s="150"/>
      <c r="M2" s="156" t="s">
        <v>17</v>
      </c>
      <c r="N2" s="158"/>
      <c r="O2" s="30" t="s">
        <v>19</v>
      </c>
      <c r="P2" s="30" t="s">
        <v>20</v>
      </c>
      <c r="Q2" s="30" t="s">
        <v>21</v>
      </c>
      <c r="R2" s="30" t="s">
        <v>22</v>
      </c>
      <c r="S2" s="30" t="s">
        <v>23</v>
      </c>
      <c r="T2" s="31" t="s">
        <v>24</v>
      </c>
      <c r="U2" s="31" t="s">
        <v>25</v>
      </c>
      <c r="V2" s="32" t="s">
        <v>24</v>
      </c>
      <c r="W2" s="31" t="s">
        <v>26</v>
      </c>
      <c r="X2" s="30" t="s">
        <v>27</v>
      </c>
      <c r="Y2" s="30" t="s">
        <v>28</v>
      </c>
      <c r="Z2" s="30" t="s">
        <v>29</v>
      </c>
      <c r="AA2" s="30" t="s">
        <v>28</v>
      </c>
      <c r="AB2" s="33" t="s">
        <v>30</v>
      </c>
      <c r="AC2" s="30" t="s">
        <v>31</v>
      </c>
      <c r="AD2" s="30" t="s">
        <v>32</v>
      </c>
      <c r="AE2" s="30" t="s">
        <v>33</v>
      </c>
      <c r="AF2" s="30" t="s">
        <v>32</v>
      </c>
      <c r="AG2" s="33" t="s">
        <v>34</v>
      </c>
      <c r="AH2" s="30" t="s">
        <v>35</v>
      </c>
      <c r="AI2" s="30" t="s">
        <v>36</v>
      </c>
      <c r="AJ2" s="30" t="s">
        <v>1430</v>
      </c>
      <c r="AK2" s="30" t="s">
        <v>36</v>
      </c>
      <c r="AL2" s="30" t="s">
        <v>38</v>
      </c>
      <c r="AM2" s="30" t="s">
        <v>39</v>
      </c>
      <c r="AN2" s="30" t="s">
        <v>40</v>
      </c>
      <c r="AO2" s="30" t="s">
        <v>41</v>
      </c>
      <c r="AP2" s="30" t="s">
        <v>40</v>
      </c>
      <c r="AQ2" s="30" t="s">
        <v>42</v>
      </c>
      <c r="AR2" s="30" t="s">
        <v>43</v>
      </c>
      <c r="AS2" s="30" t="s">
        <v>44</v>
      </c>
      <c r="AT2" s="30" t="s">
        <v>45</v>
      </c>
      <c r="AU2" s="30" t="s">
        <v>46</v>
      </c>
      <c r="AV2" s="30" t="s">
        <v>47</v>
      </c>
      <c r="AW2" s="30" t="s">
        <v>48</v>
      </c>
      <c r="AX2" s="30" t="s">
        <v>49</v>
      </c>
      <c r="AY2" s="30" t="s">
        <v>50</v>
      </c>
    </row>
    <row r="3" spans="1:54" s="64" customFormat="1" ht="31.5" x14ac:dyDescent="0.25">
      <c r="A3" s="73"/>
      <c r="B3" s="74" t="s">
        <v>52</v>
      </c>
      <c r="C3" s="75" t="s">
        <v>52</v>
      </c>
      <c r="D3" s="75">
        <v>1</v>
      </c>
      <c r="E3" s="74" t="s">
        <v>101</v>
      </c>
      <c r="F3" s="76" t="s">
        <v>102</v>
      </c>
      <c r="G3" s="75">
        <v>57100</v>
      </c>
      <c r="H3" s="76" t="s">
        <v>90</v>
      </c>
      <c r="I3" s="74">
        <v>23310000</v>
      </c>
      <c r="J3" s="74" t="s">
        <v>103</v>
      </c>
      <c r="K3" s="74" t="s">
        <v>102</v>
      </c>
      <c r="L3" s="75" t="s">
        <v>104</v>
      </c>
      <c r="M3" s="17" t="s">
        <v>105</v>
      </c>
      <c r="N3" s="74" t="s">
        <v>102</v>
      </c>
      <c r="O3" s="86">
        <v>0</v>
      </c>
      <c r="P3" s="86">
        <v>0</v>
      </c>
      <c r="Q3" s="86">
        <v>13000000</v>
      </c>
      <c r="R3" s="86">
        <v>13000000</v>
      </c>
      <c r="S3" s="86">
        <v>0</v>
      </c>
      <c r="T3" s="77" t="s">
        <v>56</v>
      </c>
      <c r="U3" s="86">
        <v>0</v>
      </c>
      <c r="V3" s="77" t="s">
        <v>56</v>
      </c>
      <c r="W3" s="86">
        <v>0</v>
      </c>
      <c r="X3" s="86">
        <v>2000000</v>
      </c>
      <c r="Y3" s="77" t="s">
        <v>102</v>
      </c>
      <c r="Z3" s="86">
        <v>2000000</v>
      </c>
      <c r="AA3" s="77" t="s">
        <v>102</v>
      </c>
      <c r="AB3" s="86">
        <v>0</v>
      </c>
      <c r="AC3" s="86">
        <v>2000000</v>
      </c>
      <c r="AD3" s="77" t="s">
        <v>102</v>
      </c>
      <c r="AE3" s="86">
        <v>2000000</v>
      </c>
      <c r="AF3" s="77" t="s">
        <v>102</v>
      </c>
      <c r="AG3" s="86">
        <v>0</v>
      </c>
      <c r="AH3" s="86">
        <v>1000000</v>
      </c>
      <c r="AI3" s="77" t="s">
        <v>102</v>
      </c>
      <c r="AJ3" s="86">
        <v>1000000</v>
      </c>
      <c r="AK3" s="77" t="s">
        <v>102</v>
      </c>
      <c r="AL3" s="86">
        <v>0</v>
      </c>
      <c r="AM3" s="86">
        <v>0</v>
      </c>
      <c r="AN3" s="77" t="s">
        <v>56</v>
      </c>
      <c r="AO3" s="86">
        <v>0</v>
      </c>
      <c r="AP3" s="77" t="s">
        <v>56</v>
      </c>
      <c r="AQ3" s="86">
        <f>O3+Q3+S3+X3+AC3+AH3+AM3</f>
        <v>18000000</v>
      </c>
      <c r="AR3" s="89">
        <f>P3+R3+U3+W3+Z3+AB3+AE3+AG3+AJ3+AL3+AO3</f>
        <v>18000000</v>
      </c>
      <c r="AS3" s="78" t="s">
        <v>60</v>
      </c>
      <c r="AT3" s="86">
        <v>0</v>
      </c>
      <c r="AU3" s="86">
        <v>0</v>
      </c>
      <c r="AV3" s="86">
        <v>0</v>
      </c>
      <c r="AW3" s="86">
        <v>0</v>
      </c>
      <c r="AX3" s="86">
        <v>0</v>
      </c>
      <c r="AY3" s="86">
        <v>0</v>
      </c>
      <c r="BA3" s="70"/>
    </row>
    <row r="4" spans="1:54" ht="47.25" x14ac:dyDescent="0.25">
      <c r="A4" s="73"/>
      <c r="B4" s="74" t="s">
        <v>52</v>
      </c>
      <c r="C4" s="75" t="s">
        <v>52</v>
      </c>
      <c r="D4" s="75">
        <v>1</v>
      </c>
      <c r="E4" s="74" t="s">
        <v>106</v>
      </c>
      <c r="F4" s="76" t="s">
        <v>107</v>
      </c>
      <c r="G4" s="75">
        <v>57100</v>
      </c>
      <c r="H4" s="76" t="s">
        <v>90</v>
      </c>
      <c r="I4" s="74">
        <v>23310000</v>
      </c>
      <c r="J4" s="74" t="s">
        <v>108</v>
      </c>
      <c r="K4" s="74" t="s">
        <v>109</v>
      </c>
      <c r="L4" s="75" t="s">
        <v>104</v>
      </c>
      <c r="M4" s="17" t="s">
        <v>110</v>
      </c>
      <c r="N4" s="74" t="s">
        <v>109</v>
      </c>
      <c r="O4" s="86">
        <v>0</v>
      </c>
      <c r="P4" s="86">
        <v>0</v>
      </c>
      <c r="Q4" s="86">
        <v>0</v>
      </c>
      <c r="R4" s="86">
        <v>0</v>
      </c>
      <c r="S4" s="86">
        <v>1350000</v>
      </c>
      <c r="T4" s="77" t="s">
        <v>109</v>
      </c>
      <c r="U4" s="86">
        <v>1350000</v>
      </c>
      <c r="V4" s="77" t="s">
        <v>109</v>
      </c>
      <c r="W4" s="86">
        <v>0</v>
      </c>
      <c r="X4" s="86">
        <v>1350000</v>
      </c>
      <c r="Y4" s="77" t="s">
        <v>109</v>
      </c>
      <c r="Z4" s="86">
        <v>1350000</v>
      </c>
      <c r="AA4" s="77" t="s">
        <v>109</v>
      </c>
      <c r="AB4" s="86">
        <v>0</v>
      </c>
      <c r="AC4" s="86">
        <v>0</v>
      </c>
      <c r="AD4" s="77" t="s">
        <v>56</v>
      </c>
      <c r="AE4" s="86">
        <v>0</v>
      </c>
      <c r="AF4" s="77" t="s">
        <v>56</v>
      </c>
      <c r="AG4" s="86">
        <v>0</v>
      </c>
      <c r="AH4" s="86">
        <v>0</v>
      </c>
      <c r="AI4" s="77" t="s">
        <v>56</v>
      </c>
      <c r="AJ4" s="86">
        <v>0</v>
      </c>
      <c r="AK4" s="77" t="s">
        <v>56</v>
      </c>
      <c r="AL4" s="86">
        <v>0</v>
      </c>
      <c r="AM4" s="86">
        <v>0</v>
      </c>
      <c r="AN4" s="77" t="s">
        <v>56</v>
      </c>
      <c r="AO4" s="86">
        <v>0</v>
      </c>
      <c r="AP4" s="77" t="s">
        <v>56</v>
      </c>
      <c r="AQ4" s="86">
        <f>O4+Q4+S4+X4+AC4+AH4+AM4</f>
        <v>2700000</v>
      </c>
      <c r="AR4" s="89">
        <f>P4+R4+U4+W4+Z4+AB4+AE4+AG4+AJ4+AL4+AO4</f>
        <v>2700000</v>
      </c>
      <c r="AS4" s="78" t="s">
        <v>60</v>
      </c>
      <c r="AT4" s="86">
        <v>0</v>
      </c>
      <c r="AU4" s="86">
        <v>0</v>
      </c>
      <c r="AV4" s="86">
        <v>0</v>
      </c>
      <c r="AW4" s="86">
        <v>0</v>
      </c>
      <c r="AX4" s="86">
        <v>0</v>
      </c>
      <c r="AY4" s="86">
        <v>0</v>
      </c>
      <c r="AZ4" s="73"/>
      <c r="BA4" s="92"/>
    </row>
    <row r="5" spans="1:54" ht="31.5" x14ac:dyDescent="0.25">
      <c r="A5" s="73"/>
      <c r="B5" s="74" t="s">
        <v>52</v>
      </c>
      <c r="C5" s="75" t="s">
        <v>846</v>
      </c>
      <c r="D5" s="75" t="s">
        <v>52</v>
      </c>
      <c r="E5" s="74" t="s">
        <v>857</v>
      </c>
      <c r="F5" s="76" t="s">
        <v>858</v>
      </c>
      <c r="G5" s="75">
        <v>62300</v>
      </c>
      <c r="H5" s="76" t="s">
        <v>859</v>
      </c>
      <c r="I5" s="74" t="s">
        <v>56</v>
      </c>
      <c r="J5" s="74" t="s">
        <v>56</v>
      </c>
      <c r="K5" s="74" t="s">
        <v>56</v>
      </c>
      <c r="L5" s="75" t="s">
        <v>860</v>
      </c>
      <c r="M5" s="17" t="s">
        <v>861</v>
      </c>
      <c r="N5" s="74" t="s">
        <v>858</v>
      </c>
      <c r="O5" s="86">
        <v>0</v>
      </c>
      <c r="P5" s="86">
        <v>0</v>
      </c>
      <c r="Q5" s="86">
        <v>0</v>
      </c>
      <c r="R5" s="86">
        <v>0</v>
      </c>
      <c r="S5" s="86">
        <v>0</v>
      </c>
      <c r="T5" s="77" t="s">
        <v>56</v>
      </c>
      <c r="U5" s="86">
        <v>1237000</v>
      </c>
      <c r="V5" s="77" t="s">
        <v>862</v>
      </c>
      <c r="W5" s="86">
        <v>0</v>
      </c>
      <c r="X5" s="86">
        <v>0</v>
      </c>
      <c r="Y5" s="77" t="s">
        <v>56</v>
      </c>
      <c r="Z5" s="86">
        <v>1584900</v>
      </c>
      <c r="AA5" s="77" t="s">
        <v>862</v>
      </c>
      <c r="AB5" s="86">
        <v>0</v>
      </c>
      <c r="AC5" s="86">
        <v>0</v>
      </c>
      <c r="AD5" s="77" t="s">
        <v>56</v>
      </c>
      <c r="AE5" s="86">
        <v>2893500</v>
      </c>
      <c r="AF5" s="77" t="s">
        <v>862</v>
      </c>
      <c r="AG5" s="86">
        <v>0</v>
      </c>
      <c r="AH5" s="86">
        <v>0</v>
      </c>
      <c r="AI5" s="77" t="s">
        <v>56</v>
      </c>
      <c r="AJ5" s="86">
        <v>2550400</v>
      </c>
      <c r="AK5" s="77" t="s">
        <v>862</v>
      </c>
      <c r="AL5" s="86"/>
      <c r="AM5" s="86">
        <v>0</v>
      </c>
      <c r="AN5" s="77" t="s">
        <v>56</v>
      </c>
      <c r="AO5" s="86">
        <v>2500000</v>
      </c>
      <c r="AP5" s="77" t="s">
        <v>862</v>
      </c>
      <c r="AQ5" s="86">
        <f>O5+Q5+S5+X5+AC5+AH5+AM5</f>
        <v>0</v>
      </c>
      <c r="AR5" s="89">
        <f>P5+R5+U5+W5+Z5+AB5+AE5+AG5+AJ5+AL5+AO5</f>
        <v>10765800</v>
      </c>
      <c r="AS5" s="78" t="s">
        <v>60</v>
      </c>
      <c r="AT5" s="86">
        <v>0</v>
      </c>
      <c r="AU5" s="86">
        <v>0</v>
      </c>
      <c r="AV5" s="86">
        <v>0</v>
      </c>
      <c r="AW5" s="86">
        <v>0</v>
      </c>
      <c r="AX5" s="86">
        <v>0</v>
      </c>
      <c r="AY5" s="86">
        <v>0</v>
      </c>
      <c r="AZ5" s="73"/>
      <c r="BA5" s="92"/>
    </row>
    <row r="6" spans="1:54" ht="31.5" x14ac:dyDescent="0.25">
      <c r="A6" s="73"/>
      <c r="B6" s="74" t="s">
        <v>52</v>
      </c>
      <c r="C6" s="75" t="s">
        <v>846</v>
      </c>
      <c r="D6" s="75" t="s">
        <v>52</v>
      </c>
      <c r="E6" s="74" t="s">
        <v>863</v>
      </c>
      <c r="F6" s="76" t="s">
        <v>864</v>
      </c>
      <c r="G6" s="75">
        <v>62300</v>
      </c>
      <c r="H6" s="76" t="s">
        <v>859</v>
      </c>
      <c r="I6" s="74" t="s">
        <v>56</v>
      </c>
      <c r="J6" s="74" t="s">
        <v>56</v>
      </c>
      <c r="K6" s="74" t="s">
        <v>56</v>
      </c>
      <c r="L6" s="75" t="s">
        <v>104</v>
      </c>
      <c r="M6" s="17" t="s">
        <v>865</v>
      </c>
      <c r="N6" s="74" t="s">
        <v>866</v>
      </c>
      <c r="O6" s="86">
        <v>0</v>
      </c>
      <c r="P6" s="86">
        <v>50000</v>
      </c>
      <c r="Q6" s="86">
        <v>0</v>
      </c>
      <c r="R6" s="86">
        <v>756000</v>
      </c>
      <c r="S6" s="86">
        <v>0</v>
      </c>
      <c r="T6" s="77" t="s">
        <v>56</v>
      </c>
      <c r="U6" s="86">
        <v>950000</v>
      </c>
      <c r="V6" s="77" t="s">
        <v>864</v>
      </c>
      <c r="W6" s="86">
        <v>0</v>
      </c>
      <c r="X6" s="86">
        <v>0</v>
      </c>
      <c r="Y6" s="77" t="s">
        <v>56</v>
      </c>
      <c r="Z6" s="86">
        <v>0</v>
      </c>
      <c r="AA6" s="77" t="s">
        <v>56</v>
      </c>
      <c r="AB6" s="86">
        <v>0</v>
      </c>
      <c r="AC6" s="86">
        <v>0</v>
      </c>
      <c r="AD6" s="77" t="s">
        <v>56</v>
      </c>
      <c r="AE6" s="86">
        <v>0</v>
      </c>
      <c r="AF6" s="77" t="s">
        <v>56</v>
      </c>
      <c r="AG6" s="86">
        <v>0</v>
      </c>
      <c r="AH6" s="86">
        <v>0</v>
      </c>
      <c r="AI6" s="77" t="s">
        <v>56</v>
      </c>
      <c r="AJ6" s="86">
        <v>0</v>
      </c>
      <c r="AK6" s="77" t="s">
        <v>56</v>
      </c>
      <c r="AL6" s="86"/>
      <c r="AM6" s="86">
        <v>0</v>
      </c>
      <c r="AN6" s="77" t="s">
        <v>56</v>
      </c>
      <c r="AO6" s="86">
        <v>0</v>
      </c>
      <c r="AP6" s="77" t="s">
        <v>56</v>
      </c>
      <c r="AQ6" s="86">
        <f>O6+Q6+S6+X6+AC6+AH6+AM6</f>
        <v>0</v>
      </c>
      <c r="AR6" s="89">
        <f>P6+R6+U6+W6+Z6+AB6+AE6+AG6+AJ6+AL6+AO6</f>
        <v>1756000</v>
      </c>
      <c r="AS6" s="78" t="s">
        <v>60</v>
      </c>
      <c r="AT6" s="86">
        <v>0</v>
      </c>
      <c r="AU6" s="86">
        <v>0</v>
      </c>
      <c r="AV6" s="86">
        <v>0</v>
      </c>
      <c r="AW6" s="86">
        <v>0</v>
      </c>
      <c r="AX6" s="86">
        <v>0</v>
      </c>
      <c r="AY6" s="86">
        <v>0</v>
      </c>
      <c r="AZ6" s="73"/>
      <c r="BA6" s="92"/>
    </row>
    <row r="7" spans="1:54" ht="31.5" x14ac:dyDescent="0.25">
      <c r="A7" s="73"/>
      <c r="B7" s="74" t="s">
        <v>52</v>
      </c>
      <c r="C7" s="75" t="s">
        <v>201</v>
      </c>
      <c r="D7" s="75">
        <v>1</v>
      </c>
      <c r="E7" s="74" t="s">
        <v>217</v>
      </c>
      <c r="F7" s="76" t="s">
        <v>218</v>
      </c>
      <c r="G7" s="75">
        <v>11402</v>
      </c>
      <c r="H7" s="76" t="s">
        <v>207</v>
      </c>
      <c r="I7" s="74" t="s">
        <v>56</v>
      </c>
      <c r="J7" s="74" t="s">
        <v>56</v>
      </c>
      <c r="K7" s="74" t="s">
        <v>56</v>
      </c>
      <c r="L7" s="75" t="s">
        <v>219</v>
      </c>
      <c r="M7" s="17" t="s">
        <v>220</v>
      </c>
      <c r="N7" s="74" t="s">
        <v>221</v>
      </c>
      <c r="O7" s="86">
        <v>0</v>
      </c>
      <c r="P7" s="86">
        <v>105145.95</v>
      </c>
      <c r="Q7" s="86">
        <v>0</v>
      </c>
      <c r="R7" s="86">
        <v>66500</v>
      </c>
      <c r="S7" s="86">
        <v>0</v>
      </c>
      <c r="T7" s="77" t="s">
        <v>56</v>
      </c>
      <c r="U7" s="86">
        <v>80500</v>
      </c>
      <c r="V7" s="77" t="s">
        <v>222</v>
      </c>
      <c r="W7" s="86">
        <v>0</v>
      </c>
      <c r="X7" s="86">
        <v>0</v>
      </c>
      <c r="Y7" s="77" t="s">
        <v>56</v>
      </c>
      <c r="Z7" s="86">
        <v>23900</v>
      </c>
      <c r="AA7" s="77" t="s">
        <v>222</v>
      </c>
      <c r="AB7" s="86">
        <v>0</v>
      </c>
      <c r="AC7" s="86">
        <v>0</v>
      </c>
      <c r="AD7" s="77" t="s">
        <v>56</v>
      </c>
      <c r="AE7" s="86">
        <v>0</v>
      </c>
      <c r="AF7" s="77" t="s">
        <v>56</v>
      </c>
      <c r="AG7" s="86">
        <v>0</v>
      </c>
      <c r="AH7" s="86">
        <v>0</v>
      </c>
      <c r="AI7" s="77" t="s">
        <v>56</v>
      </c>
      <c r="AJ7" s="86">
        <v>137200</v>
      </c>
      <c r="AK7" s="77" t="s">
        <v>222</v>
      </c>
      <c r="AL7" s="86">
        <v>0</v>
      </c>
      <c r="AM7" s="86">
        <v>0</v>
      </c>
      <c r="AN7" s="77" t="s">
        <v>56</v>
      </c>
      <c r="AO7" s="86">
        <v>192300</v>
      </c>
      <c r="AP7" s="77" t="s">
        <v>222</v>
      </c>
      <c r="AQ7" s="86">
        <f t="shared" ref="AQ7:AQ59" si="0">O7+Q7+S7+X7+AC7+AH7+AM7</f>
        <v>0</v>
      </c>
      <c r="AR7" s="89">
        <f t="shared" ref="AR7:AR59" si="1">P7+R7+U7+W7+Z7+AB7+AE7+AG7+AJ7+AL7+AO7</f>
        <v>605545.94999999995</v>
      </c>
      <c r="AS7" s="78" t="s">
        <v>60</v>
      </c>
      <c r="AT7" s="86">
        <v>0</v>
      </c>
      <c r="AU7" s="86">
        <v>0</v>
      </c>
      <c r="AV7" s="86">
        <v>0</v>
      </c>
      <c r="AW7" s="86">
        <v>0</v>
      </c>
      <c r="AX7" s="86">
        <v>0</v>
      </c>
      <c r="AY7" s="86">
        <v>0</v>
      </c>
      <c r="AZ7" s="73"/>
      <c r="BA7" s="70"/>
    </row>
    <row r="8" spans="1:54" s="73" customFormat="1" ht="47.25" x14ac:dyDescent="0.25">
      <c r="B8" s="74" t="s">
        <v>52</v>
      </c>
      <c r="C8" s="75" t="s">
        <v>314</v>
      </c>
      <c r="D8" s="75" t="s">
        <v>52</v>
      </c>
      <c r="E8" s="74" t="s">
        <v>596</v>
      </c>
      <c r="F8" s="76" t="s">
        <v>597</v>
      </c>
      <c r="G8" s="75">
        <v>54100</v>
      </c>
      <c r="H8" s="76" t="s">
        <v>379</v>
      </c>
      <c r="I8" s="74" t="s">
        <v>56</v>
      </c>
      <c r="J8" s="74" t="s">
        <v>56</v>
      </c>
      <c r="K8" s="74" t="s">
        <v>56</v>
      </c>
      <c r="L8" s="75" t="s">
        <v>284</v>
      </c>
      <c r="M8" s="17" t="s">
        <v>598</v>
      </c>
      <c r="N8" s="74" t="s">
        <v>597</v>
      </c>
      <c r="O8" s="86">
        <v>0</v>
      </c>
      <c r="P8" s="86">
        <v>0</v>
      </c>
      <c r="Q8" s="86">
        <v>0</v>
      </c>
      <c r="R8" s="86">
        <v>0</v>
      </c>
      <c r="S8" s="86">
        <v>0</v>
      </c>
      <c r="T8" s="77" t="s">
        <v>56</v>
      </c>
      <c r="U8" s="86">
        <v>35000</v>
      </c>
      <c r="V8" s="77" t="s">
        <v>599</v>
      </c>
      <c r="W8" s="86">
        <v>0</v>
      </c>
      <c r="X8" s="86">
        <v>0</v>
      </c>
      <c r="Y8" s="77" t="s">
        <v>56</v>
      </c>
      <c r="Z8" s="86">
        <v>210000</v>
      </c>
      <c r="AA8" s="77" t="s">
        <v>600</v>
      </c>
      <c r="AB8" s="86">
        <v>0</v>
      </c>
      <c r="AC8" s="86">
        <v>0</v>
      </c>
      <c r="AD8" s="77" t="s">
        <v>56</v>
      </c>
      <c r="AE8" s="86">
        <v>300000</v>
      </c>
      <c r="AF8" s="77" t="s">
        <v>601</v>
      </c>
      <c r="AG8" s="86">
        <v>0</v>
      </c>
      <c r="AH8" s="86">
        <v>0</v>
      </c>
      <c r="AI8" s="77" t="s">
        <v>56</v>
      </c>
      <c r="AJ8" s="86">
        <v>0</v>
      </c>
      <c r="AK8" s="77" t="s">
        <v>56</v>
      </c>
      <c r="AL8" s="86">
        <v>0</v>
      </c>
      <c r="AM8" s="86">
        <v>0</v>
      </c>
      <c r="AN8" s="77" t="s">
        <v>56</v>
      </c>
      <c r="AO8" s="86">
        <v>3500000</v>
      </c>
      <c r="AP8" s="77" t="s">
        <v>602</v>
      </c>
      <c r="AQ8" s="86">
        <f>O8+Q8+S8+X8+AC8+AH8+AM8</f>
        <v>0</v>
      </c>
      <c r="AR8" s="89">
        <f>P8+R8+U8+W8+Z8+AB8+AE8+AG8+AJ8+AL8+AO8</f>
        <v>4045000</v>
      </c>
      <c r="AS8" s="78" t="s">
        <v>60</v>
      </c>
      <c r="AT8" s="86">
        <v>0</v>
      </c>
      <c r="AU8" s="86">
        <v>0</v>
      </c>
      <c r="AV8" s="86">
        <v>0</v>
      </c>
      <c r="AW8" s="86">
        <v>0</v>
      </c>
      <c r="AX8" s="86">
        <v>0</v>
      </c>
      <c r="AY8" s="86">
        <v>0</v>
      </c>
    </row>
    <row r="9" spans="1:54" ht="157.5" x14ac:dyDescent="0.25">
      <c r="A9" s="73"/>
      <c r="B9" s="74" t="s">
        <v>52</v>
      </c>
      <c r="C9" s="75" t="s">
        <v>314</v>
      </c>
      <c r="D9" s="75" t="s">
        <v>52</v>
      </c>
      <c r="E9" s="74" t="s">
        <v>793</v>
      </c>
      <c r="F9" s="76" t="s">
        <v>794</v>
      </c>
      <c r="G9" s="75">
        <v>55303</v>
      </c>
      <c r="H9" s="76" t="s">
        <v>784</v>
      </c>
      <c r="I9" s="74" t="s">
        <v>56</v>
      </c>
      <c r="J9" s="74" t="s">
        <v>56</v>
      </c>
      <c r="K9" s="74" t="s">
        <v>56</v>
      </c>
      <c r="L9" s="75" t="s">
        <v>529</v>
      </c>
      <c r="M9" s="17" t="s">
        <v>795</v>
      </c>
      <c r="N9" s="74" t="s">
        <v>794</v>
      </c>
      <c r="O9" s="86">
        <v>0</v>
      </c>
      <c r="P9" s="86">
        <v>0</v>
      </c>
      <c r="Q9" s="86">
        <v>0</v>
      </c>
      <c r="R9" s="86">
        <v>0</v>
      </c>
      <c r="S9" s="86">
        <v>0</v>
      </c>
      <c r="T9" s="77" t="s">
        <v>56</v>
      </c>
      <c r="U9" s="86">
        <v>826000</v>
      </c>
      <c r="V9" s="77" t="s">
        <v>796</v>
      </c>
      <c r="W9" s="86">
        <v>0</v>
      </c>
      <c r="X9" s="86">
        <v>0</v>
      </c>
      <c r="Y9" s="77" t="s">
        <v>56</v>
      </c>
      <c r="Z9" s="86">
        <v>244000</v>
      </c>
      <c r="AA9" s="77" t="s">
        <v>797</v>
      </c>
      <c r="AB9" s="86">
        <v>0</v>
      </c>
      <c r="AC9" s="86">
        <v>0</v>
      </c>
      <c r="AD9" s="77" t="s">
        <v>56</v>
      </c>
      <c r="AE9" s="86">
        <v>479000</v>
      </c>
      <c r="AF9" s="77" t="s">
        <v>798</v>
      </c>
      <c r="AG9" s="86">
        <v>0</v>
      </c>
      <c r="AH9" s="86">
        <v>0</v>
      </c>
      <c r="AI9" s="77" t="s">
        <v>56</v>
      </c>
      <c r="AJ9" s="86">
        <v>72000</v>
      </c>
      <c r="AK9" s="77" t="s">
        <v>799</v>
      </c>
      <c r="AL9" s="86">
        <v>0</v>
      </c>
      <c r="AM9" s="86">
        <v>0</v>
      </c>
      <c r="AN9" s="77" t="s">
        <v>56</v>
      </c>
      <c r="AO9" s="86">
        <v>0</v>
      </c>
      <c r="AP9" s="77" t="s">
        <v>56</v>
      </c>
      <c r="AQ9" s="86">
        <f>O9+Q9+S9+X9+AC9+AH9+AM9</f>
        <v>0</v>
      </c>
      <c r="AR9" s="89">
        <f>P9+R9+U9+W9+Z9+AB9+AE9+AG9+AJ9+AL9+AO9</f>
        <v>1621000</v>
      </c>
      <c r="AS9" s="78" t="s">
        <v>60</v>
      </c>
      <c r="AT9" s="86">
        <v>0</v>
      </c>
      <c r="AU9" s="86">
        <v>0</v>
      </c>
      <c r="AV9" s="86">
        <v>0</v>
      </c>
      <c r="AW9" s="86">
        <v>0</v>
      </c>
      <c r="AX9" s="86">
        <v>0</v>
      </c>
      <c r="AY9" s="86">
        <v>0</v>
      </c>
      <c r="AZ9" s="73"/>
      <c r="BA9" s="92"/>
    </row>
    <row r="10" spans="1:54" ht="47.25" x14ac:dyDescent="0.25">
      <c r="A10" s="73"/>
      <c r="B10" s="74" t="s">
        <v>52</v>
      </c>
      <c r="C10" s="75" t="s">
        <v>201</v>
      </c>
      <c r="D10" s="75">
        <v>1</v>
      </c>
      <c r="E10" s="74" t="s">
        <v>250</v>
      </c>
      <c r="F10" s="76" t="s">
        <v>251</v>
      </c>
      <c r="G10" s="75">
        <v>55501</v>
      </c>
      <c r="H10" s="76" t="s">
        <v>245</v>
      </c>
      <c r="I10" s="74">
        <v>23142000</v>
      </c>
      <c r="J10" s="74" t="s">
        <v>252</v>
      </c>
      <c r="K10" s="74" t="s">
        <v>253</v>
      </c>
      <c r="L10" s="75" t="s">
        <v>254</v>
      </c>
      <c r="M10" s="17" t="s">
        <v>255</v>
      </c>
      <c r="N10" s="74" t="s">
        <v>256</v>
      </c>
      <c r="O10" s="86">
        <v>158726.92000000001</v>
      </c>
      <c r="P10" s="86">
        <v>417109.66</v>
      </c>
      <c r="Q10" s="86">
        <v>12500</v>
      </c>
      <c r="R10" s="86">
        <v>147018.20000000001</v>
      </c>
      <c r="S10" s="86">
        <v>12500</v>
      </c>
      <c r="T10" s="77" t="s">
        <v>257</v>
      </c>
      <c r="U10" s="86">
        <v>80000</v>
      </c>
      <c r="V10" s="77" t="s">
        <v>251</v>
      </c>
      <c r="W10" s="86">
        <v>0</v>
      </c>
      <c r="X10" s="86">
        <v>12500</v>
      </c>
      <c r="Y10" s="77" t="s">
        <v>257</v>
      </c>
      <c r="Z10" s="86">
        <v>80000</v>
      </c>
      <c r="AA10" s="77" t="s">
        <v>251</v>
      </c>
      <c r="AB10" s="86">
        <v>0</v>
      </c>
      <c r="AC10" s="86">
        <v>12500</v>
      </c>
      <c r="AD10" s="77" t="s">
        <v>257</v>
      </c>
      <c r="AE10" s="86">
        <v>80000</v>
      </c>
      <c r="AF10" s="77" t="s">
        <v>251</v>
      </c>
      <c r="AG10" s="86">
        <v>0</v>
      </c>
      <c r="AH10" s="86">
        <v>12500</v>
      </c>
      <c r="AI10" s="77" t="s">
        <v>257</v>
      </c>
      <c r="AJ10" s="86">
        <v>80000</v>
      </c>
      <c r="AK10" s="77" t="s">
        <v>251</v>
      </c>
      <c r="AL10" s="86">
        <v>0</v>
      </c>
      <c r="AM10" s="86">
        <v>0</v>
      </c>
      <c r="AN10" s="77" t="s">
        <v>56</v>
      </c>
      <c r="AO10" s="86">
        <v>0</v>
      </c>
      <c r="AP10" s="77" t="s">
        <v>56</v>
      </c>
      <c r="AQ10" s="86">
        <f t="shared" si="0"/>
        <v>221226.92</v>
      </c>
      <c r="AR10" s="89">
        <f t="shared" si="1"/>
        <v>884127.86</v>
      </c>
      <c r="AS10" s="78" t="s">
        <v>60</v>
      </c>
      <c r="AT10" s="86">
        <v>0</v>
      </c>
      <c r="AU10" s="86">
        <v>0</v>
      </c>
      <c r="AV10" s="86">
        <v>0</v>
      </c>
      <c r="AW10" s="86">
        <v>0</v>
      </c>
      <c r="AX10" s="86">
        <v>0</v>
      </c>
      <c r="AY10" s="86">
        <v>0</v>
      </c>
      <c r="AZ10" s="73"/>
      <c r="BA10" s="70"/>
    </row>
    <row r="11" spans="1:54" s="64" customFormat="1" ht="31.5" x14ac:dyDescent="0.25">
      <c r="A11" s="73"/>
      <c r="B11" s="74" t="s">
        <v>52</v>
      </c>
      <c r="C11" s="75" t="s">
        <v>201</v>
      </c>
      <c r="D11" s="75">
        <v>1</v>
      </c>
      <c r="E11" s="74" t="s">
        <v>282</v>
      </c>
      <c r="F11" s="76" t="s">
        <v>1520</v>
      </c>
      <c r="G11" s="75">
        <v>55501</v>
      </c>
      <c r="H11" s="76" t="s">
        <v>245</v>
      </c>
      <c r="I11" s="74" t="s">
        <v>56</v>
      </c>
      <c r="J11" s="74" t="s">
        <v>56</v>
      </c>
      <c r="K11" s="74" t="s">
        <v>56</v>
      </c>
      <c r="L11" s="75" t="s">
        <v>284</v>
      </c>
      <c r="M11" s="17" t="s">
        <v>285</v>
      </c>
      <c r="N11" s="74" t="s">
        <v>283</v>
      </c>
      <c r="O11" s="86">
        <v>0</v>
      </c>
      <c r="P11" s="86">
        <v>974.61</v>
      </c>
      <c r="Q11" s="86">
        <v>0</v>
      </c>
      <c r="R11" s="86">
        <v>99025.39</v>
      </c>
      <c r="S11" s="86">
        <v>0</v>
      </c>
      <c r="T11" s="77" t="s">
        <v>56</v>
      </c>
      <c r="U11" s="86">
        <v>0</v>
      </c>
      <c r="V11" s="77" t="s">
        <v>56</v>
      </c>
      <c r="W11" s="86">
        <v>0</v>
      </c>
      <c r="X11" s="86">
        <v>0</v>
      </c>
      <c r="Y11" s="77" t="s">
        <v>56</v>
      </c>
      <c r="Z11" s="86">
        <v>0</v>
      </c>
      <c r="AA11" s="77" t="s">
        <v>56</v>
      </c>
      <c r="AB11" s="86">
        <v>0</v>
      </c>
      <c r="AC11" s="86">
        <v>0</v>
      </c>
      <c r="AD11" s="77" t="s">
        <v>56</v>
      </c>
      <c r="AE11" s="86">
        <v>40000</v>
      </c>
      <c r="AF11" s="77" t="s">
        <v>286</v>
      </c>
      <c r="AG11" s="86">
        <v>0</v>
      </c>
      <c r="AH11" s="86">
        <v>0</v>
      </c>
      <c r="AI11" s="77" t="s">
        <v>56</v>
      </c>
      <c r="AJ11" s="86">
        <v>300000</v>
      </c>
      <c r="AK11" s="77" t="s">
        <v>287</v>
      </c>
      <c r="AL11" s="86">
        <v>0</v>
      </c>
      <c r="AM11" s="86">
        <v>0</v>
      </c>
      <c r="AN11" s="77" t="s">
        <v>56</v>
      </c>
      <c r="AO11" s="86">
        <v>0</v>
      </c>
      <c r="AP11" s="77" t="s">
        <v>56</v>
      </c>
      <c r="AQ11" s="86">
        <f t="shared" si="0"/>
        <v>0</v>
      </c>
      <c r="AR11" s="89">
        <f t="shared" si="1"/>
        <v>440000</v>
      </c>
      <c r="AS11" s="78" t="s">
        <v>60</v>
      </c>
      <c r="AT11" s="86">
        <v>0</v>
      </c>
      <c r="AU11" s="86">
        <v>0</v>
      </c>
      <c r="AV11" s="86">
        <v>0</v>
      </c>
      <c r="AW11" s="86">
        <v>0</v>
      </c>
      <c r="AX11" s="86">
        <v>0</v>
      </c>
      <c r="AY11" s="86">
        <v>0</v>
      </c>
      <c r="AZ11" s="73"/>
      <c r="BA11" s="70"/>
    </row>
    <row r="12" spans="1:54" s="64" customFormat="1" ht="31.5" x14ac:dyDescent="0.25">
      <c r="A12" s="73"/>
      <c r="B12" s="74" t="s">
        <v>52</v>
      </c>
      <c r="C12" s="75" t="s">
        <v>314</v>
      </c>
      <c r="D12" s="75">
        <v>1</v>
      </c>
      <c r="E12" s="74" t="s">
        <v>315</v>
      </c>
      <c r="F12" s="76" t="s">
        <v>316</v>
      </c>
      <c r="G12" s="75">
        <v>11403</v>
      </c>
      <c r="H12" s="76" t="s">
        <v>317</v>
      </c>
      <c r="I12" s="74" t="s">
        <v>56</v>
      </c>
      <c r="J12" s="74" t="s">
        <v>56</v>
      </c>
      <c r="K12" s="74" t="s">
        <v>56</v>
      </c>
      <c r="L12" s="75" t="s">
        <v>318</v>
      </c>
      <c r="M12" s="17" t="s">
        <v>319</v>
      </c>
      <c r="N12" s="74" t="s">
        <v>320</v>
      </c>
      <c r="O12" s="86">
        <v>0</v>
      </c>
      <c r="P12" s="86">
        <v>2643.11</v>
      </c>
      <c r="Q12" s="86">
        <v>0</v>
      </c>
      <c r="R12" s="86">
        <v>1893856.89</v>
      </c>
      <c r="S12" s="86">
        <v>0</v>
      </c>
      <c r="T12" s="77" t="s">
        <v>56</v>
      </c>
      <c r="U12" s="86">
        <v>0</v>
      </c>
      <c r="V12" s="77" t="s">
        <v>56</v>
      </c>
      <c r="W12" s="86">
        <v>58000</v>
      </c>
      <c r="X12" s="86">
        <v>0</v>
      </c>
      <c r="Y12" s="77" t="s">
        <v>56</v>
      </c>
      <c r="Z12" s="86">
        <v>0</v>
      </c>
      <c r="AA12" s="77" t="s">
        <v>56</v>
      </c>
      <c r="AB12" s="86">
        <v>58000</v>
      </c>
      <c r="AC12" s="86">
        <v>0</v>
      </c>
      <c r="AD12" s="77" t="s">
        <v>56</v>
      </c>
      <c r="AE12" s="86">
        <v>7800000</v>
      </c>
      <c r="AF12" s="77" t="s">
        <v>321</v>
      </c>
      <c r="AG12" s="86">
        <v>58000</v>
      </c>
      <c r="AH12" s="86">
        <v>0</v>
      </c>
      <c r="AI12" s="77" t="s">
        <v>56</v>
      </c>
      <c r="AJ12" s="86">
        <v>7700000</v>
      </c>
      <c r="AK12" s="77" t="s">
        <v>322</v>
      </c>
      <c r="AL12" s="86">
        <v>58000</v>
      </c>
      <c r="AM12" s="86">
        <v>0</v>
      </c>
      <c r="AN12" s="77" t="s">
        <v>56</v>
      </c>
      <c r="AO12" s="86">
        <v>0</v>
      </c>
      <c r="AP12" s="77" t="s">
        <v>56</v>
      </c>
      <c r="AQ12" s="86">
        <f t="shared" si="0"/>
        <v>0</v>
      </c>
      <c r="AR12" s="89">
        <f t="shared" si="1"/>
        <v>17628500</v>
      </c>
      <c r="AS12" s="78" t="s">
        <v>323</v>
      </c>
      <c r="AT12" s="86">
        <v>877500</v>
      </c>
      <c r="AU12" s="86">
        <v>10111500</v>
      </c>
      <c r="AV12" s="86">
        <v>633800</v>
      </c>
      <c r="AW12" s="86">
        <v>7505300</v>
      </c>
      <c r="AX12" s="86">
        <v>2850000</v>
      </c>
      <c r="AY12" s="86">
        <v>0</v>
      </c>
      <c r="AZ12" s="73"/>
      <c r="BA12" s="70"/>
      <c r="BB12" s="108"/>
    </row>
    <row r="13" spans="1:54" s="64" customFormat="1" ht="31.5" x14ac:dyDescent="0.25">
      <c r="A13" s="73"/>
      <c r="B13" s="74" t="s">
        <v>52</v>
      </c>
      <c r="C13" s="75" t="s">
        <v>324</v>
      </c>
      <c r="D13" s="75">
        <v>1</v>
      </c>
      <c r="E13" s="74" t="s">
        <v>325</v>
      </c>
      <c r="F13" s="76" t="s">
        <v>326</v>
      </c>
      <c r="G13" s="75">
        <v>21503</v>
      </c>
      <c r="H13" s="76" t="s">
        <v>327</v>
      </c>
      <c r="I13" s="74" t="s">
        <v>1043</v>
      </c>
      <c r="J13" s="74" t="s">
        <v>1584</v>
      </c>
      <c r="K13" s="74" t="s">
        <v>1585</v>
      </c>
      <c r="L13" s="75" t="s">
        <v>318</v>
      </c>
      <c r="M13" s="17" t="s">
        <v>328</v>
      </c>
      <c r="N13" s="74" t="s">
        <v>329</v>
      </c>
      <c r="O13" s="86">
        <v>0</v>
      </c>
      <c r="P13" s="86">
        <v>52952.2</v>
      </c>
      <c r="Q13" s="86">
        <v>0</v>
      </c>
      <c r="R13" s="86">
        <v>1351647.8</v>
      </c>
      <c r="S13" s="86">
        <v>2500000</v>
      </c>
      <c r="T13" s="77" t="s">
        <v>1583</v>
      </c>
      <c r="U13" s="86">
        <v>7575000</v>
      </c>
      <c r="V13" s="77" t="s">
        <v>321</v>
      </c>
      <c r="W13" s="86">
        <v>120000</v>
      </c>
      <c r="X13" s="86">
        <v>3000000</v>
      </c>
      <c r="Y13" s="77" t="s">
        <v>1583</v>
      </c>
      <c r="Z13" s="86">
        <v>14881000</v>
      </c>
      <c r="AA13" s="77" t="s">
        <v>322</v>
      </c>
      <c r="AB13" s="86">
        <v>120000</v>
      </c>
      <c r="AC13" s="86">
        <v>3000000</v>
      </c>
      <c r="AD13" s="77" t="s">
        <v>1583</v>
      </c>
      <c r="AE13" s="86">
        <v>11258000</v>
      </c>
      <c r="AF13" s="77" t="s">
        <v>322</v>
      </c>
      <c r="AG13" s="86">
        <v>120000</v>
      </c>
      <c r="AH13" s="86">
        <v>2000000</v>
      </c>
      <c r="AI13" s="77" t="s">
        <v>1583</v>
      </c>
      <c r="AJ13" s="86">
        <v>5638000</v>
      </c>
      <c r="AK13" s="77" t="s">
        <v>322</v>
      </c>
      <c r="AL13" s="86">
        <v>120000</v>
      </c>
      <c r="AM13" s="86">
        <v>1871000</v>
      </c>
      <c r="AN13" s="77" t="s">
        <v>1583</v>
      </c>
      <c r="AO13" s="86">
        <v>0</v>
      </c>
      <c r="AP13" s="77" t="s">
        <v>56</v>
      </c>
      <c r="AQ13" s="86">
        <f>O13+Q13+S13+X13+AC13+AH13+AM13</f>
        <v>12371000</v>
      </c>
      <c r="AR13" s="89">
        <f t="shared" si="1"/>
        <v>41236600</v>
      </c>
      <c r="AS13" s="78" t="s">
        <v>330</v>
      </c>
      <c r="AT13" s="86">
        <v>17754200</v>
      </c>
      <c r="AU13" s="86">
        <v>8726100</v>
      </c>
      <c r="AV13" s="86">
        <v>14881000</v>
      </c>
      <c r="AW13" s="86">
        <v>11258000</v>
      </c>
      <c r="AX13" s="86">
        <v>341300</v>
      </c>
      <c r="AY13" s="86">
        <v>0</v>
      </c>
      <c r="AZ13" s="73"/>
      <c r="BA13" s="70"/>
      <c r="BB13" s="108"/>
    </row>
    <row r="14" spans="1:54" ht="31.5" x14ac:dyDescent="0.25">
      <c r="A14" s="73"/>
      <c r="B14" s="74" t="s">
        <v>52</v>
      </c>
      <c r="C14" s="75" t="s">
        <v>1197</v>
      </c>
      <c r="D14" s="75">
        <v>1</v>
      </c>
      <c r="E14" s="74" t="s">
        <v>325</v>
      </c>
      <c r="F14" s="76" t="s">
        <v>326</v>
      </c>
      <c r="G14" s="75">
        <v>51103</v>
      </c>
      <c r="H14" s="76" t="s">
        <v>1285</v>
      </c>
      <c r="I14" s="74" t="s">
        <v>56</v>
      </c>
      <c r="J14" s="74" t="s">
        <v>56</v>
      </c>
      <c r="K14" s="74" t="s">
        <v>56</v>
      </c>
      <c r="L14" s="75" t="s">
        <v>1286</v>
      </c>
      <c r="M14" s="17" t="s">
        <v>1294</v>
      </c>
      <c r="N14" s="74" t="s">
        <v>326</v>
      </c>
      <c r="O14" s="86">
        <v>0</v>
      </c>
      <c r="P14" s="86">
        <v>1000000</v>
      </c>
      <c r="Q14" s="86">
        <v>0</v>
      </c>
      <c r="R14" s="86">
        <v>25300</v>
      </c>
      <c r="S14" s="86">
        <v>0</v>
      </c>
      <c r="T14" s="77" t="s">
        <v>56</v>
      </c>
      <c r="U14" s="86">
        <v>5000000</v>
      </c>
      <c r="V14" s="77" t="s">
        <v>1293</v>
      </c>
      <c r="W14" s="86">
        <v>0</v>
      </c>
      <c r="X14" s="86">
        <v>0</v>
      </c>
      <c r="Y14" s="77" t="s">
        <v>56</v>
      </c>
      <c r="Z14" s="86">
        <v>5000000</v>
      </c>
      <c r="AA14" s="77" t="s">
        <v>1293</v>
      </c>
      <c r="AB14" s="86">
        <v>0</v>
      </c>
      <c r="AC14" s="86">
        <v>0</v>
      </c>
      <c r="AD14" s="77" t="s">
        <v>56</v>
      </c>
      <c r="AE14" s="86">
        <v>5000000</v>
      </c>
      <c r="AF14" s="77" t="s">
        <v>1293</v>
      </c>
      <c r="AG14" s="86">
        <v>0</v>
      </c>
      <c r="AH14" s="86">
        <v>0</v>
      </c>
      <c r="AI14" s="77" t="s">
        <v>56</v>
      </c>
      <c r="AJ14" s="86">
        <v>0</v>
      </c>
      <c r="AK14" s="77" t="s">
        <v>56</v>
      </c>
      <c r="AL14" s="86">
        <v>0</v>
      </c>
      <c r="AM14" s="86">
        <v>0</v>
      </c>
      <c r="AN14" s="77" t="s">
        <v>56</v>
      </c>
      <c r="AO14" s="86">
        <v>0</v>
      </c>
      <c r="AP14" s="77" t="s">
        <v>56</v>
      </c>
      <c r="AQ14" s="86">
        <f t="shared" ref="AQ14:AQ20" si="2">O14+Q14+S14+X14+AC14+AH14+AM14</f>
        <v>0</v>
      </c>
      <c r="AR14" s="89">
        <f t="shared" ref="AR14:AR20" si="3">P14+R14+U14+W14+Z14+AB14+AE14+AG14+AJ14+AL14+AO14</f>
        <v>16025300</v>
      </c>
      <c r="AS14" s="78" t="s">
        <v>60</v>
      </c>
      <c r="AT14" s="86">
        <v>0</v>
      </c>
      <c r="AU14" s="86">
        <v>0</v>
      </c>
      <c r="AV14" s="86">
        <v>0</v>
      </c>
      <c r="AW14" s="86">
        <v>0</v>
      </c>
      <c r="AX14" s="86">
        <v>0</v>
      </c>
      <c r="AY14" s="86">
        <v>0</v>
      </c>
      <c r="AZ14" s="73"/>
      <c r="BA14" s="70"/>
    </row>
    <row r="15" spans="1:54" ht="47.25" x14ac:dyDescent="0.25">
      <c r="A15" s="73"/>
      <c r="B15" s="74" t="s">
        <v>52</v>
      </c>
      <c r="C15" s="75" t="s">
        <v>324</v>
      </c>
      <c r="D15" s="75">
        <v>1</v>
      </c>
      <c r="E15" s="74" t="s">
        <v>325</v>
      </c>
      <c r="F15" s="76" t="s">
        <v>326</v>
      </c>
      <c r="G15" s="75">
        <v>21106</v>
      </c>
      <c r="H15" s="76" t="s">
        <v>980</v>
      </c>
      <c r="I15" s="74" t="s">
        <v>56</v>
      </c>
      <c r="J15" s="74" t="s">
        <v>56</v>
      </c>
      <c r="K15" s="74" t="s">
        <v>56</v>
      </c>
      <c r="L15" s="75" t="s">
        <v>529</v>
      </c>
      <c r="M15" s="17" t="s">
        <v>981</v>
      </c>
      <c r="N15" s="74" t="s">
        <v>982</v>
      </c>
      <c r="O15" s="86">
        <v>0</v>
      </c>
      <c r="P15" s="86">
        <v>2327.77</v>
      </c>
      <c r="Q15" s="86">
        <v>0</v>
      </c>
      <c r="R15" s="86">
        <v>71772.23</v>
      </c>
      <c r="S15" s="86">
        <v>0</v>
      </c>
      <c r="T15" s="77" t="s">
        <v>56</v>
      </c>
      <c r="U15" s="86">
        <v>46200</v>
      </c>
      <c r="V15" s="77" t="s">
        <v>983</v>
      </c>
      <c r="W15" s="86">
        <v>0</v>
      </c>
      <c r="X15" s="86">
        <v>0</v>
      </c>
      <c r="Y15" s="77" t="s">
        <v>56</v>
      </c>
      <c r="Z15" s="86">
        <v>4900</v>
      </c>
      <c r="AA15" s="77" t="s">
        <v>984</v>
      </c>
      <c r="AB15" s="86">
        <v>0</v>
      </c>
      <c r="AC15" s="86">
        <v>0</v>
      </c>
      <c r="AD15" s="77" t="s">
        <v>56</v>
      </c>
      <c r="AE15" s="86">
        <v>790600</v>
      </c>
      <c r="AF15" s="77" t="s">
        <v>985</v>
      </c>
      <c r="AG15" s="86">
        <v>0</v>
      </c>
      <c r="AH15" s="86">
        <v>0</v>
      </c>
      <c r="AI15" s="77" t="s">
        <v>56</v>
      </c>
      <c r="AJ15" s="86">
        <v>0</v>
      </c>
      <c r="AK15" s="77" t="s">
        <v>56</v>
      </c>
      <c r="AL15" s="86">
        <v>0</v>
      </c>
      <c r="AM15" s="86">
        <v>0</v>
      </c>
      <c r="AN15" s="77" t="s">
        <v>56</v>
      </c>
      <c r="AO15" s="86">
        <v>0</v>
      </c>
      <c r="AP15" s="77" t="s">
        <v>56</v>
      </c>
      <c r="AQ15" s="86">
        <f t="shared" si="2"/>
        <v>0</v>
      </c>
      <c r="AR15" s="89">
        <f t="shared" si="3"/>
        <v>915800</v>
      </c>
      <c r="AS15" s="78" t="s">
        <v>330</v>
      </c>
      <c r="AT15" s="86">
        <v>4900</v>
      </c>
      <c r="AU15" s="86">
        <v>790600</v>
      </c>
      <c r="AV15" s="86">
        <v>4900</v>
      </c>
      <c r="AW15" s="86">
        <v>790600</v>
      </c>
      <c r="AX15" s="86">
        <v>0</v>
      </c>
      <c r="AY15" s="86">
        <v>0</v>
      </c>
      <c r="AZ15" s="73"/>
      <c r="BA15" s="70"/>
    </row>
    <row r="16" spans="1:54" ht="15.75" x14ac:dyDescent="0.25">
      <c r="A16" s="73"/>
      <c r="B16" s="74" t="s">
        <v>52</v>
      </c>
      <c r="C16" s="75" t="s">
        <v>324</v>
      </c>
      <c r="D16" s="75">
        <v>1</v>
      </c>
      <c r="E16" s="74" t="s">
        <v>986</v>
      </c>
      <c r="F16" s="76" t="s">
        <v>54</v>
      </c>
      <c r="G16" s="75">
        <v>21106</v>
      </c>
      <c r="H16" s="76" t="s">
        <v>980</v>
      </c>
      <c r="I16" s="74" t="s">
        <v>56</v>
      </c>
      <c r="J16" s="74" t="s">
        <v>56</v>
      </c>
      <c r="K16" s="74" t="s">
        <v>56</v>
      </c>
      <c r="L16" s="75" t="s">
        <v>61</v>
      </c>
      <c r="M16" s="17" t="s">
        <v>987</v>
      </c>
      <c r="N16" s="74" t="s">
        <v>54</v>
      </c>
      <c r="O16" s="86">
        <v>0</v>
      </c>
      <c r="P16" s="86">
        <v>0</v>
      </c>
      <c r="Q16" s="86">
        <v>0</v>
      </c>
      <c r="R16" s="86">
        <v>0</v>
      </c>
      <c r="S16" s="86">
        <v>0</v>
      </c>
      <c r="T16" s="77" t="s">
        <v>56</v>
      </c>
      <c r="U16" s="86">
        <v>0</v>
      </c>
      <c r="V16" s="77" t="s">
        <v>56</v>
      </c>
      <c r="W16" s="86">
        <v>0</v>
      </c>
      <c r="X16" s="86">
        <v>0</v>
      </c>
      <c r="Y16" s="77" t="s">
        <v>56</v>
      </c>
      <c r="Z16" s="86">
        <v>0</v>
      </c>
      <c r="AA16" s="77" t="s">
        <v>56</v>
      </c>
      <c r="AB16" s="86">
        <v>0</v>
      </c>
      <c r="AC16" s="86">
        <v>0</v>
      </c>
      <c r="AD16" s="77" t="s">
        <v>56</v>
      </c>
      <c r="AE16" s="86">
        <v>23300</v>
      </c>
      <c r="AF16" s="77" t="s">
        <v>988</v>
      </c>
      <c r="AG16" s="86">
        <v>0</v>
      </c>
      <c r="AH16" s="86">
        <v>0</v>
      </c>
      <c r="AI16" s="77" t="s">
        <v>56</v>
      </c>
      <c r="AJ16" s="86">
        <v>7000</v>
      </c>
      <c r="AK16" s="77" t="s">
        <v>874</v>
      </c>
      <c r="AL16" s="86">
        <v>0</v>
      </c>
      <c r="AM16" s="86">
        <v>0</v>
      </c>
      <c r="AN16" s="77" t="s">
        <v>56</v>
      </c>
      <c r="AO16" s="86">
        <v>0</v>
      </c>
      <c r="AP16" s="77" t="s">
        <v>56</v>
      </c>
      <c r="AQ16" s="86">
        <f t="shared" si="2"/>
        <v>0</v>
      </c>
      <c r="AR16" s="89">
        <f t="shared" si="3"/>
        <v>30300</v>
      </c>
      <c r="AS16" s="78" t="s">
        <v>330</v>
      </c>
      <c r="AT16" s="86">
        <v>0</v>
      </c>
      <c r="AU16" s="86">
        <v>23300</v>
      </c>
      <c r="AV16" s="86">
        <v>0</v>
      </c>
      <c r="AW16" s="86">
        <v>23300</v>
      </c>
      <c r="AX16" s="86">
        <v>0</v>
      </c>
      <c r="AY16" s="86">
        <v>0</v>
      </c>
      <c r="AZ16" s="73"/>
      <c r="BA16" s="70"/>
    </row>
    <row r="17" spans="1:53" ht="15.75" x14ac:dyDescent="0.25">
      <c r="A17" s="73"/>
      <c r="B17" s="74" t="s">
        <v>52</v>
      </c>
      <c r="C17" s="75" t="s">
        <v>324</v>
      </c>
      <c r="D17" s="75">
        <v>1</v>
      </c>
      <c r="E17" s="74" t="s">
        <v>986</v>
      </c>
      <c r="F17" s="76" t="s">
        <v>54</v>
      </c>
      <c r="G17" s="75">
        <v>21106</v>
      </c>
      <c r="H17" s="76" t="s">
        <v>980</v>
      </c>
      <c r="I17" s="74" t="s">
        <v>56</v>
      </c>
      <c r="J17" s="74" t="s">
        <v>56</v>
      </c>
      <c r="K17" s="74" t="s">
        <v>56</v>
      </c>
      <c r="L17" s="75" t="s">
        <v>57</v>
      </c>
      <c r="M17" s="17" t="s">
        <v>989</v>
      </c>
      <c r="N17" s="74" t="s">
        <v>54</v>
      </c>
      <c r="O17" s="86">
        <v>0</v>
      </c>
      <c r="P17" s="86">
        <v>0</v>
      </c>
      <c r="Q17" s="86">
        <v>0</v>
      </c>
      <c r="R17" s="86">
        <v>0</v>
      </c>
      <c r="S17" s="86">
        <v>0</v>
      </c>
      <c r="T17" s="77" t="s">
        <v>56</v>
      </c>
      <c r="U17" s="86">
        <v>0</v>
      </c>
      <c r="V17" s="77" t="s">
        <v>56</v>
      </c>
      <c r="W17" s="86">
        <v>0</v>
      </c>
      <c r="X17" s="86">
        <v>0</v>
      </c>
      <c r="Y17" s="77" t="s">
        <v>56</v>
      </c>
      <c r="Z17" s="86">
        <v>0</v>
      </c>
      <c r="AA17" s="77" t="s">
        <v>56</v>
      </c>
      <c r="AB17" s="86">
        <v>0</v>
      </c>
      <c r="AC17" s="86">
        <v>0</v>
      </c>
      <c r="AD17" s="77" t="s">
        <v>56</v>
      </c>
      <c r="AE17" s="86">
        <v>23300</v>
      </c>
      <c r="AF17" s="77" t="s">
        <v>988</v>
      </c>
      <c r="AG17" s="86">
        <v>0</v>
      </c>
      <c r="AH17" s="86">
        <v>0</v>
      </c>
      <c r="AI17" s="77" t="s">
        <v>56</v>
      </c>
      <c r="AJ17" s="86">
        <v>7000</v>
      </c>
      <c r="AK17" s="77" t="s">
        <v>874</v>
      </c>
      <c r="AL17" s="86">
        <v>0</v>
      </c>
      <c r="AM17" s="86">
        <v>0</v>
      </c>
      <c r="AN17" s="77" t="s">
        <v>56</v>
      </c>
      <c r="AO17" s="86">
        <v>0</v>
      </c>
      <c r="AP17" s="77" t="s">
        <v>56</v>
      </c>
      <c r="AQ17" s="86">
        <f t="shared" si="2"/>
        <v>0</v>
      </c>
      <c r="AR17" s="89">
        <f t="shared" si="3"/>
        <v>30300</v>
      </c>
      <c r="AS17" s="78" t="s">
        <v>330</v>
      </c>
      <c r="AT17" s="86">
        <v>0</v>
      </c>
      <c r="AU17" s="86">
        <v>23300</v>
      </c>
      <c r="AV17" s="86">
        <v>0</v>
      </c>
      <c r="AW17" s="86">
        <v>23300</v>
      </c>
      <c r="AX17" s="86">
        <v>0</v>
      </c>
      <c r="AY17" s="86">
        <v>0</v>
      </c>
      <c r="AZ17" s="73"/>
      <c r="BA17" s="70"/>
    </row>
    <row r="18" spans="1:53" ht="47.25" x14ac:dyDescent="0.25">
      <c r="A18" s="73"/>
      <c r="B18" s="74" t="s">
        <v>52</v>
      </c>
      <c r="C18" s="75" t="s">
        <v>324</v>
      </c>
      <c r="D18" s="75">
        <v>1</v>
      </c>
      <c r="E18" s="74" t="s">
        <v>325</v>
      </c>
      <c r="F18" s="76" t="s">
        <v>326</v>
      </c>
      <c r="G18" s="75">
        <v>21503</v>
      </c>
      <c r="H18" s="76" t="s">
        <v>327</v>
      </c>
      <c r="I18" s="74" t="s">
        <v>56</v>
      </c>
      <c r="J18" s="74" t="s">
        <v>56</v>
      </c>
      <c r="K18" s="74" t="s">
        <v>56</v>
      </c>
      <c r="L18" s="75" t="s">
        <v>529</v>
      </c>
      <c r="M18" s="17" t="s">
        <v>990</v>
      </c>
      <c r="N18" s="74" t="s">
        <v>991</v>
      </c>
      <c r="O18" s="86">
        <v>0</v>
      </c>
      <c r="P18" s="86">
        <v>1909.78</v>
      </c>
      <c r="Q18" s="86">
        <v>0</v>
      </c>
      <c r="R18" s="86">
        <v>55690.22</v>
      </c>
      <c r="S18" s="86">
        <v>0</v>
      </c>
      <c r="T18" s="77" t="s">
        <v>56</v>
      </c>
      <c r="U18" s="86">
        <v>39800</v>
      </c>
      <c r="V18" s="77" t="s">
        <v>983</v>
      </c>
      <c r="W18" s="86">
        <v>0</v>
      </c>
      <c r="X18" s="86">
        <v>0</v>
      </c>
      <c r="Y18" s="77" t="s">
        <v>56</v>
      </c>
      <c r="Z18" s="86">
        <v>4200</v>
      </c>
      <c r="AA18" s="77" t="s">
        <v>984</v>
      </c>
      <c r="AB18" s="86">
        <v>0</v>
      </c>
      <c r="AC18" s="86">
        <v>0</v>
      </c>
      <c r="AD18" s="77" t="s">
        <v>56</v>
      </c>
      <c r="AE18" s="86">
        <v>0</v>
      </c>
      <c r="AF18" s="77" t="s">
        <v>56</v>
      </c>
      <c r="AG18" s="86">
        <v>0</v>
      </c>
      <c r="AH18" s="86">
        <v>0</v>
      </c>
      <c r="AI18" s="77" t="s">
        <v>56</v>
      </c>
      <c r="AJ18" s="86">
        <v>680200</v>
      </c>
      <c r="AK18" s="77" t="s">
        <v>992</v>
      </c>
      <c r="AL18" s="86">
        <v>0</v>
      </c>
      <c r="AM18" s="86">
        <v>0</v>
      </c>
      <c r="AN18" s="77" t="s">
        <v>56</v>
      </c>
      <c r="AO18" s="86">
        <v>0</v>
      </c>
      <c r="AP18" s="77" t="s">
        <v>56</v>
      </c>
      <c r="AQ18" s="86">
        <f t="shared" si="2"/>
        <v>0</v>
      </c>
      <c r="AR18" s="89">
        <f t="shared" si="3"/>
        <v>781800</v>
      </c>
      <c r="AS18" s="78" t="s">
        <v>330</v>
      </c>
      <c r="AT18" s="86">
        <v>4200</v>
      </c>
      <c r="AU18" s="86">
        <v>0</v>
      </c>
      <c r="AV18" s="86">
        <v>4200</v>
      </c>
      <c r="AW18" s="86">
        <v>0</v>
      </c>
      <c r="AX18" s="86">
        <v>0</v>
      </c>
      <c r="AY18" s="86">
        <v>0</v>
      </c>
      <c r="AZ18" s="73"/>
      <c r="BA18" s="70"/>
    </row>
    <row r="19" spans="1:53" ht="63" x14ac:dyDescent="0.25">
      <c r="A19" s="73"/>
      <c r="B19" s="74" t="s">
        <v>52</v>
      </c>
      <c r="C19" s="75" t="s">
        <v>201</v>
      </c>
      <c r="D19" s="75">
        <v>1</v>
      </c>
      <c r="E19" s="74" t="s">
        <v>325</v>
      </c>
      <c r="F19" s="76" t="s">
        <v>326</v>
      </c>
      <c r="G19" s="75" t="s">
        <v>993</v>
      </c>
      <c r="H19" s="76" t="s">
        <v>994</v>
      </c>
      <c r="I19" s="74" t="s">
        <v>56</v>
      </c>
      <c r="J19" s="74" t="s">
        <v>56</v>
      </c>
      <c r="K19" s="74" t="s">
        <v>56</v>
      </c>
      <c r="L19" s="75" t="s">
        <v>529</v>
      </c>
      <c r="M19" s="17" t="s">
        <v>995</v>
      </c>
      <c r="N19" s="74" t="s">
        <v>996</v>
      </c>
      <c r="O19" s="86">
        <v>0</v>
      </c>
      <c r="P19" s="86">
        <v>290.10000000000002</v>
      </c>
      <c r="Q19" s="86">
        <v>0</v>
      </c>
      <c r="R19" s="86">
        <v>19509.900000000001</v>
      </c>
      <c r="S19" s="86">
        <v>0</v>
      </c>
      <c r="T19" s="77" t="s">
        <v>56</v>
      </c>
      <c r="U19" s="86">
        <v>7100</v>
      </c>
      <c r="V19" s="77" t="s">
        <v>983</v>
      </c>
      <c r="W19" s="86">
        <v>0</v>
      </c>
      <c r="X19" s="86">
        <v>0</v>
      </c>
      <c r="Y19" s="77" t="s">
        <v>56</v>
      </c>
      <c r="Z19" s="86">
        <v>800</v>
      </c>
      <c r="AA19" s="77" t="s">
        <v>997</v>
      </c>
      <c r="AB19" s="86">
        <v>0</v>
      </c>
      <c r="AC19" s="86">
        <v>0</v>
      </c>
      <c r="AD19" s="77" t="s">
        <v>56</v>
      </c>
      <c r="AE19" s="86">
        <v>193400</v>
      </c>
      <c r="AF19" s="77" t="s">
        <v>985</v>
      </c>
      <c r="AG19" s="86">
        <v>0</v>
      </c>
      <c r="AH19" s="86">
        <v>0</v>
      </c>
      <c r="AI19" s="77" t="s">
        <v>56</v>
      </c>
      <c r="AJ19" s="86">
        <v>0</v>
      </c>
      <c r="AK19" s="77" t="s">
        <v>56</v>
      </c>
      <c r="AL19" s="86">
        <v>0</v>
      </c>
      <c r="AM19" s="86">
        <v>0</v>
      </c>
      <c r="AN19" s="77" t="s">
        <v>56</v>
      </c>
      <c r="AO19" s="86">
        <v>0</v>
      </c>
      <c r="AP19" s="77" t="s">
        <v>56</v>
      </c>
      <c r="AQ19" s="86">
        <f t="shared" si="2"/>
        <v>0</v>
      </c>
      <c r="AR19" s="89">
        <f t="shared" si="3"/>
        <v>221100</v>
      </c>
      <c r="AS19" s="78" t="s">
        <v>330</v>
      </c>
      <c r="AT19" s="86">
        <v>800</v>
      </c>
      <c r="AU19" s="86">
        <v>193400</v>
      </c>
      <c r="AV19" s="86">
        <v>800</v>
      </c>
      <c r="AW19" s="86">
        <v>193400</v>
      </c>
      <c r="AX19" s="86">
        <v>0</v>
      </c>
      <c r="AY19" s="86">
        <v>0</v>
      </c>
      <c r="AZ19" s="73"/>
      <c r="BA19" s="70"/>
    </row>
    <row r="20" spans="1:53" ht="15.75" x14ac:dyDescent="0.25">
      <c r="A20" s="73"/>
      <c r="B20" s="74" t="s">
        <v>52</v>
      </c>
      <c r="C20" s="75" t="s">
        <v>324</v>
      </c>
      <c r="D20" s="75">
        <v>1</v>
      </c>
      <c r="E20" s="74" t="s">
        <v>325</v>
      </c>
      <c r="F20" s="76" t="s">
        <v>326</v>
      </c>
      <c r="G20" s="75">
        <v>21503</v>
      </c>
      <c r="H20" s="76" t="s">
        <v>327</v>
      </c>
      <c r="I20" s="74" t="s">
        <v>56</v>
      </c>
      <c r="J20" s="74" t="s">
        <v>56</v>
      </c>
      <c r="K20" s="74" t="s">
        <v>56</v>
      </c>
      <c r="L20" s="75" t="s">
        <v>529</v>
      </c>
      <c r="M20" s="17" t="s">
        <v>998</v>
      </c>
      <c r="N20" s="74" t="s">
        <v>54</v>
      </c>
      <c r="O20" s="86">
        <v>0</v>
      </c>
      <c r="P20" s="86">
        <v>0</v>
      </c>
      <c r="Q20" s="86">
        <v>0</v>
      </c>
      <c r="R20" s="86">
        <v>0</v>
      </c>
      <c r="S20" s="86">
        <v>0</v>
      </c>
      <c r="T20" s="77" t="s">
        <v>56</v>
      </c>
      <c r="U20" s="86">
        <v>0</v>
      </c>
      <c r="V20" s="77" t="s">
        <v>56</v>
      </c>
      <c r="W20" s="86">
        <v>0</v>
      </c>
      <c r="X20" s="86">
        <v>0</v>
      </c>
      <c r="Y20" s="77" t="s">
        <v>56</v>
      </c>
      <c r="Z20" s="86">
        <v>0</v>
      </c>
      <c r="AA20" s="77" t="s">
        <v>56</v>
      </c>
      <c r="AB20" s="86">
        <v>0</v>
      </c>
      <c r="AC20" s="86">
        <v>0</v>
      </c>
      <c r="AD20" s="77" t="s">
        <v>56</v>
      </c>
      <c r="AE20" s="86">
        <v>0</v>
      </c>
      <c r="AF20" s="77" t="s">
        <v>56</v>
      </c>
      <c r="AG20" s="86">
        <v>0</v>
      </c>
      <c r="AH20" s="86">
        <v>0</v>
      </c>
      <c r="AI20" s="77" t="s">
        <v>56</v>
      </c>
      <c r="AJ20" s="86">
        <v>73200</v>
      </c>
      <c r="AK20" s="77" t="s">
        <v>999</v>
      </c>
      <c r="AL20" s="86">
        <v>0</v>
      </c>
      <c r="AM20" s="86">
        <v>0</v>
      </c>
      <c r="AN20" s="77" t="s">
        <v>56</v>
      </c>
      <c r="AO20" s="86">
        <v>0</v>
      </c>
      <c r="AP20" s="77" t="s">
        <v>56</v>
      </c>
      <c r="AQ20" s="86">
        <f t="shared" si="2"/>
        <v>0</v>
      </c>
      <c r="AR20" s="89">
        <f t="shared" si="3"/>
        <v>73200</v>
      </c>
      <c r="AS20" s="78" t="s">
        <v>1000</v>
      </c>
      <c r="AT20" s="86">
        <v>0</v>
      </c>
      <c r="AU20" s="86">
        <v>0</v>
      </c>
      <c r="AV20" s="86">
        <v>0</v>
      </c>
      <c r="AW20" s="86">
        <v>0</v>
      </c>
      <c r="AX20" s="86">
        <v>0</v>
      </c>
      <c r="AY20" s="86">
        <v>0</v>
      </c>
      <c r="AZ20" s="73"/>
      <c r="BA20" s="70"/>
    </row>
    <row r="21" spans="1:53" ht="31.5" x14ac:dyDescent="0.25">
      <c r="A21" s="73"/>
      <c r="B21" s="74" t="s">
        <v>52</v>
      </c>
      <c r="C21" s="75" t="s">
        <v>201</v>
      </c>
      <c r="D21" s="75">
        <v>1</v>
      </c>
      <c r="E21" s="74" t="s">
        <v>331</v>
      </c>
      <c r="F21" s="76" t="s">
        <v>332</v>
      </c>
      <c r="G21" s="75">
        <v>11402</v>
      </c>
      <c r="H21" s="76" t="s">
        <v>207</v>
      </c>
      <c r="I21" s="74" t="s">
        <v>56</v>
      </c>
      <c r="J21" s="74" t="s">
        <v>56</v>
      </c>
      <c r="K21" s="74" t="s">
        <v>56</v>
      </c>
      <c r="L21" s="75" t="s">
        <v>333</v>
      </c>
      <c r="M21" s="17" t="s">
        <v>334</v>
      </c>
      <c r="N21" s="74" t="s">
        <v>335</v>
      </c>
      <c r="O21" s="86">
        <v>0</v>
      </c>
      <c r="P21" s="86">
        <v>23050.79</v>
      </c>
      <c r="Q21" s="86">
        <v>0</v>
      </c>
      <c r="R21" s="86">
        <v>146949.21</v>
      </c>
      <c r="S21" s="86">
        <v>0</v>
      </c>
      <c r="T21" s="77" t="s">
        <v>56</v>
      </c>
      <c r="U21" s="86">
        <v>32500</v>
      </c>
      <c r="V21" s="77" t="s">
        <v>336</v>
      </c>
      <c r="W21" s="86">
        <v>0</v>
      </c>
      <c r="X21" s="86">
        <v>0</v>
      </c>
      <c r="Y21" s="77" t="s">
        <v>56</v>
      </c>
      <c r="Z21" s="86">
        <v>7500</v>
      </c>
      <c r="AA21" s="77" t="s">
        <v>337</v>
      </c>
      <c r="AB21" s="86">
        <v>0</v>
      </c>
      <c r="AC21" s="86">
        <v>0</v>
      </c>
      <c r="AD21" s="77" t="s">
        <v>56</v>
      </c>
      <c r="AE21" s="86">
        <v>0</v>
      </c>
      <c r="AF21" s="77" t="s">
        <v>56</v>
      </c>
      <c r="AG21" s="86">
        <v>0</v>
      </c>
      <c r="AH21" s="86">
        <v>0</v>
      </c>
      <c r="AI21" s="77" t="s">
        <v>56</v>
      </c>
      <c r="AJ21" s="86">
        <v>0</v>
      </c>
      <c r="AK21" s="77" t="s">
        <v>56</v>
      </c>
      <c r="AL21" s="86">
        <v>0</v>
      </c>
      <c r="AM21" s="86">
        <v>0</v>
      </c>
      <c r="AN21" s="77" t="s">
        <v>56</v>
      </c>
      <c r="AO21" s="86">
        <v>0</v>
      </c>
      <c r="AP21" s="77" t="s">
        <v>56</v>
      </c>
      <c r="AQ21" s="86">
        <f t="shared" si="0"/>
        <v>0</v>
      </c>
      <c r="AR21" s="89">
        <f t="shared" si="1"/>
        <v>210000</v>
      </c>
      <c r="AS21" s="78" t="s">
        <v>60</v>
      </c>
      <c r="AT21" s="86">
        <v>0</v>
      </c>
      <c r="AU21" s="86">
        <v>0</v>
      </c>
      <c r="AV21" s="86">
        <v>0</v>
      </c>
      <c r="AW21" s="86">
        <v>0</v>
      </c>
      <c r="AX21" s="86">
        <v>0</v>
      </c>
      <c r="AY21" s="86">
        <v>0</v>
      </c>
      <c r="AZ21" s="73"/>
      <c r="BA21" s="70"/>
    </row>
    <row r="22" spans="1:53" s="64" customFormat="1" ht="15.75" x14ac:dyDescent="0.25">
      <c r="A22" s="73"/>
      <c r="B22" s="74" t="s">
        <v>52</v>
      </c>
      <c r="C22" s="75" t="s">
        <v>314</v>
      </c>
      <c r="D22" s="75">
        <v>1</v>
      </c>
      <c r="E22" s="74" t="s">
        <v>331</v>
      </c>
      <c r="F22" s="76" t="s">
        <v>332</v>
      </c>
      <c r="G22" s="75">
        <v>54100</v>
      </c>
      <c r="H22" s="76" t="s">
        <v>379</v>
      </c>
      <c r="I22" s="74" t="s">
        <v>56</v>
      </c>
      <c r="J22" s="74" t="s">
        <v>56</v>
      </c>
      <c r="K22" s="74" t="s">
        <v>56</v>
      </c>
      <c r="L22" s="75" t="s">
        <v>284</v>
      </c>
      <c r="M22" s="17" t="s">
        <v>590</v>
      </c>
      <c r="N22" s="74" t="s">
        <v>591</v>
      </c>
      <c r="O22" s="86">
        <v>0</v>
      </c>
      <c r="P22" s="86">
        <f>98624.02-60334.75</f>
        <v>38289.270000000004</v>
      </c>
      <c r="Q22" s="86">
        <v>0</v>
      </c>
      <c r="R22" s="86">
        <f>1200000+1021710.73</f>
        <v>2221710.73</v>
      </c>
      <c r="S22" s="86">
        <v>0</v>
      </c>
      <c r="T22" s="77" t="s">
        <v>56</v>
      </c>
      <c r="U22" s="86">
        <v>1375000</v>
      </c>
      <c r="V22" s="77" t="s">
        <v>1526</v>
      </c>
      <c r="W22" s="86">
        <v>40000</v>
      </c>
      <c r="X22" s="86">
        <v>0</v>
      </c>
      <c r="Y22" s="77" t="s">
        <v>56</v>
      </c>
      <c r="Z22" s="86">
        <v>0</v>
      </c>
      <c r="AA22" s="77" t="s">
        <v>56</v>
      </c>
      <c r="AB22" s="86">
        <v>40000</v>
      </c>
      <c r="AC22" s="86">
        <v>0</v>
      </c>
      <c r="AD22" s="77" t="s">
        <v>56</v>
      </c>
      <c r="AE22" s="86">
        <v>0</v>
      </c>
      <c r="AF22" s="77" t="s">
        <v>56</v>
      </c>
      <c r="AG22" s="86">
        <v>0</v>
      </c>
      <c r="AH22" s="86">
        <v>0</v>
      </c>
      <c r="AI22" s="77" t="s">
        <v>56</v>
      </c>
      <c r="AJ22" s="86">
        <v>0</v>
      </c>
      <c r="AK22" s="77" t="s">
        <v>56</v>
      </c>
      <c r="AL22" s="86">
        <v>0</v>
      </c>
      <c r="AM22" s="86">
        <v>0</v>
      </c>
      <c r="AN22" s="77" t="s">
        <v>56</v>
      </c>
      <c r="AO22" s="86">
        <v>0</v>
      </c>
      <c r="AP22" s="77" t="s">
        <v>56</v>
      </c>
      <c r="AQ22" s="86">
        <f>O22+Q22+S22+X22+AC22+AH22+AM22</f>
        <v>0</v>
      </c>
      <c r="AR22" s="89">
        <f>P22+R22+U22+W22+Z22+AB22+AE22+AG22+AJ22+AL22+AO22</f>
        <v>3715000</v>
      </c>
      <c r="AS22" s="78" t="s">
        <v>60</v>
      </c>
      <c r="AT22" s="86">
        <v>0</v>
      </c>
      <c r="AU22" s="86">
        <v>0</v>
      </c>
      <c r="AV22" s="86">
        <v>0</v>
      </c>
      <c r="AW22" s="86">
        <v>0</v>
      </c>
      <c r="AX22" s="86">
        <v>0</v>
      </c>
      <c r="AY22" s="86">
        <v>0</v>
      </c>
      <c r="AZ22" s="73"/>
      <c r="BA22" s="70"/>
    </row>
    <row r="23" spans="1:53" ht="15.75" x14ac:dyDescent="0.25">
      <c r="A23" s="73"/>
      <c r="B23" s="74" t="s">
        <v>52</v>
      </c>
      <c r="C23" s="75" t="s">
        <v>324</v>
      </c>
      <c r="D23" s="75">
        <v>1</v>
      </c>
      <c r="E23" s="74" t="s">
        <v>373</v>
      </c>
      <c r="F23" s="76" t="s">
        <v>374</v>
      </c>
      <c r="G23" s="75">
        <v>28101</v>
      </c>
      <c r="H23" s="76" t="s">
        <v>375</v>
      </c>
      <c r="I23" s="74" t="s">
        <v>56</v>
      </c>
      <c r="J23" s="74" t="s">
        <v>56</v>
      </c>
      <c r="K23" s="74" t="s">
        <v>56</v>
      </c>
      <c r="L23" s="75" t="s">
        <v>318</v>
      </c>
      <c r="M23" s="17" t="s">
        <v>376</v>
      </c>
      <c r="N23" s="74" t="s">
        <v>360</v>
      </c>
      <c r="O23" s="86">
        <v>0</v>
      </c>
      <c r="P23" s="86">
        <v>0</v>
      </c>
      <c r="Q23" s="86">
        <v>0</v>
      </c>
      <c r="R23" s="86">
        <v>100000</v>
      </c>
      <c r="S23" s="86">
        <v>0</v>
      </c>
      <c r="T23" s="77" t="s">
        <v>56</v>
      </c>
      <c r="U23" s="86">
        <v>50000</v>
      </c>
      <c r="V23" s="77" t="s">
        <v>377</v>
      </c>
      <c r="W23" s="86">
        <v>10000</v>
      </c>
      <c r="X23" s="86">
        <v>0</v>
      </c>
      <c r="Y23" s="77" t="s">
        <v>56</v>
      </c>
      <c r="Z23" s="86">
        <v>0</v>
      </c>
      <c r="AA23" s="77" t="s">
        <v>56</v>
      </c>
      <c r="AB23" s="86">
        <v>0</v>
      </c>
      <c r="AC23" s="86">
        <v>0</v>
      </c>
      <c r="AD23" s="77" t="s">
        <v>56</v>
      </c>
      <c r="AE23" s="86">
        <v>0</v>
      </c>
      <c r="AF23" s="77" t="s">
        <v>56</v>
      </c>
      <c r="AG23" s="86">
        <v>0</v>
      </c>
      <c r="AH23" s="86">
        <v>0</v>
      </c>
      <c r="AI23" s="77" t="s">
        <v>56</v>
      </c>
      <c r="AJ23" s="86">
        <v>0</v>
      </c>
      <c r="AK23" s="77" t="s">
        <v>56</v>
      </c>
      <c r="AL23" s="86">
        <v>0</v>
      </c>
      <c r="AM23" s="86">
        <v>0</v>
      </c>
      <c r="AN23" s="77" t="s">
        <v>56</v>
      </c>
      <c r="AO23" s="86">
        <v>0</v>
      </c>
      <c r="AP23" s="77" t="s">
        <v>56</v>
      </c>
      <c r="AQ23" s="86">
        <f t="shared" si="0"/>
        <v>0</v>
      </c>
      <c r="AR23" s="89">
        <f t="shared" si="1"/>
        <v>160000</v>
      </c>
      <c r="AS23" s="78" t="s">
        <v>60</v>
      </c>
      <c r="AT23" s="86">
        <v>0</v>
      </c>
      <c r="AU23" s="86">
        <v>0</v>
      </c>
      <c r="AV23" s="86">
        <v>0</v>
      </c>
      <c r="AW23" s="86">
        <v>0</v>
      </c>
      <c r="AX23" s="86">
        <v>0</v>
      </c>
      <c r="AY23" s="86">
        <v>0</v>
      </c>
      <c r="AZ23" s="73"/>
      <c r="BA23" s="70"/>
    </row>
    <row r="24" spans="1:53" ht="47.25" x14ac:dyDescent="0.25">
      <c r="A24" s="73"/>
      <c r="B24" s="74" t="s">
        <v>52</v>
      </c>
      <c r="C24" s="75" t="s">
        <v>314</v>
      </c>
      <c r="D24" s="75">
        <v>1</v>
      </c>
      <c r="E24" s="74" t="s">
        <v>604</v>
      </c>
      <c r="F24" s="76" t="s">
        <v>605</v>
      </c>
      <c r="G24" s="75">
        <v>54100</v>
      </c>
      <c r="H24" s="76" t="s">
        <v>379</v>
      </c>
      <c r="I24" s="74" t="s">
        <v>56</v>
      </c>
      <c r="J24" s="74" t="s">
        <v>56</v>
      </c>
      <c r="K24" s="74" t="s">
        <v>56</v>
      </c>
      <c r="L24" s="75" t="s">
        <v>284</v>
      </c>
      <c r="M24" s="17" t="s">
        <v>606</v>
      </c>
      <c r="N24" s="74" t="s">
        <v>605</v>
      </c>
      <c r="O24" s="86">
        <v>0</v>
      </c>
      <c r="P24" s="86">
        <v>735126.9</v>
      </c>
      <c r="Q24" s="86">
        <v>0</v>
      </c>
      <c r="R24" s="86">
        <v>1676305.92</v>
      </c>
      <c r="S24" s="86">
        <v>0</v>
      </c>
      <c r="T24" s="77" t="s">
        <v>56</v>
      </c>
      <c r="U24" s="86">
        <v>300000</v>
      </c>
      <c r="V24" s="77" t="s">
        <v>607</v>
      </c>
      <c r="W24" s="86">
        <v>8000</v>
      </c>
      <c r="X24" s="86">
        <v>0</v>
      </c>
      <c r="Y24" s="77" t="s">
        <v>56</v>
      </c>
      <c r="Z24" s="86">
        <v>0</v>
      </c>
      <c r="AA24" s="77" t="s">
        <v>56</v>
      </c>
      <c r="AB24" s="86">
        <v>7000</v>
      </c>
      <c r="AC24" s="86">
        <v>0</v>
      </c>
      <c r="AD24" s="77" t="s">
        <v>56</v>
      </c>
      <c r="AE24" s="86">
        <v>0</v>
      </c>
      <c r="AF24" s="77" t="s">
        <v>56</v>
      </c>
      <c r="AG24" s="86">
        <v>0</v>
      </c>
      <c r="AH24" s="86">
        <v>0</v>
      </c>
      <c r="AI24" s="77" t="s">
        <v>56</v>
      </c>
      <c r="AJ24" s="86">
        <v>0</v>
      </c>
      <c r="AK24" s="77" t="s">
        <v>56</v>
      </c>
      <c r="AL24" s="86">
        <v>0</v>
      </c>
      <c r="AM24" s="86">
        <v>0</v>
      </c>
      <c r="AN24" s="77" t="s">
        <v>56</v>
      </c>
      <c r="AO24" s="86">
        <v>0</v>
      </c>
      <c r="AP24" s="77" t="s">
        <v>56</v>
      </c>
      <c r="AQ24" s="86">
        <f t="shared" si="0"/>
        <v>0</v>
      </c>
      <c r="AR24" s="89">
        <f t="shared" si="1"/>
        <v>2726432.82</v>
      </c>
      <c r="AS24" s="78" t="s">
        <v>60</v>
      </c>
      <c r="AT24" s="86">
        <v>0</v>
      </c>
      <c r="AU24" s="86">
        <v>0</v>
      </c>
      <c r="AV24" s="86">
        <v>0</v>
      </c>
      <c r="AW24" s="86">
        <v>0</v>
      </c>
      <c r="AX24" s="86">
        <v>0</v>
      </c>
      <c r="AY24" s="86">
        <v>0</v>
      </c>
      <c r="AZ24" s="73"/>
      <c r="BA24" s="70"/>
    </row>
    <row r="25" spans="1:53" s="73" customFormat="1" ht="31.5" x14ac:dyDescent="0.25">
      <c r="B25" s="74" t="s">
        <v>52</v>
      </c>
      <c r="C25" s="75" t="s">
        <v>314</v>
      </c>
      <c r="D25" s="75">
        <v>1</v>
      </c>
      <c r="E25" s="74" t="s">
        <v>608</v>
      </c>
      <c r="F25" s="76" t="s">
        <v>609</v>
      </c>
      <c r="G25" s="75">
        <v>54100</v>
      </c>
      <c r="H25" s="76" t="s">
        <v>379</v>
      </c>
      <c r="I25" s="74" t="s">
        <v>56</v>
      </c>
      <c r="J25" s="74" t="s">
        <v>56</v>
      </c>
      <c r="K25" s="74" t="s">
        <v>56</v>
      </c>
      <c r="L25" s="75" t="s">
        <v>284</v>
      </c>
      <c r="M25" s="17" t="s">
        <v>610</v>
      </c>
      <c r="N25" s="74" t="s">
        <v>611</v>
      </c>
      <c r="O25" s="86">
        <v>0</v>
      </c>
      <c r="P25" s="86">
        <f>1314461.86-5159.84</f>
        <v>1309302.02</v>
      </c>
      <c r="Q25" s="86">
        <v>0</v>
      </c>
      <c r="R25" s="86">
        <v>1009418.13</v>
      </c>
      <c r="S25" s="86">
        <v>0</v>
      </c>
      <c r="T25" s="77" t="s">
        <v>56</v>
      </c>
      <c r="U25" s="86">
        <v>135000</v>
      </c>
      <c r="V25" s="77" t="s">
        <v>612</v>
      </c>
      <c r="W25" s="86">
        <f>1000000*0.05*0.3</f>
        <v>15000</v>
      </c>
      <c r="X25" s="86">
        <v>0</v>
      </c>
      <c r="Y25" s="77" t="s">
        <v>56</v>
      </c>
      <c r="Z25" s="86">
        <v>435000</v>
      </c>
      <c r="AA25" s="77" t="s">
        <v>322</v>
      </c>
      <c r="AB25" s="86">
        <v>0</v>
      </c>
      <c r="AC25" s="86">
        <v>0</v>
      </c>
      <c r="AD25" s="77" t="s">
        <v>56</v>
      </c>
      <c r="AE25" s="86">
        <v>0</v>
      </c>
      <c r="AF25" s="77" t="s">
        <v>56</v>
      </c>
      <c r="AG25" s="86">
        <v>0</v>
      </c>
      <c r="AH25" s="86">
        <v>0</v>
      </c>
      <c r="AI25" s="77" t="s">
        <v>56</v>
      </c>
      <c r="AJ25" s="86">
        <v>0</v>
      </c>
      <c r="AK25" s="77" t="s">
        <v>56</v>
      </c>
      <c r="AL25" s="86">
        <v>0</v>
      </c>
      <c r="AM25" s="86">
        <v>0</v>
      </c>
      <c r="AN25" s="77" t="s">
        <v>56</v>
      </c>
      <c r="AO25" s="86">
        <v>0</v>
      </c>
      <c r="AP25" s="77" t="s">
        <v>56</v>
      </c>
      <c r="AQ25" s="86">
        <f t="shared" si="0"/>
        <v>0</v>
      </c>
      <c r="AR25" s="89">
        <f t="shared" si="1"/>
        <v>2903720.15</v>
      </c>
      <c r="AS25" s="78" t="s">
        <v>60</v>
      </c>
      <c r="AT25" s="86">
        <v>435000</v>
      </c>
      <c r="AU25" s="86">
        <v>0</v>
      </c>
      <c r="AV25" s="86">
        <v>435000</v>
      </c>
      <c r="AW25" s="86">
        <v>0</v>
      </c>
      <c r="AX25" s="86">
        <v>0</v>
      </c>
      <c r="AY25" s="86">
        <v>0</v>
      </c>
    </row>
    <row r="26" spans="1:53" ht="47.25" x14ac:dyDescent="0.25">
      <c r="A26" s="73"/>
      <c r="B26" s="74" t="s">
        <v>52</v>
      </c>
      <c r="C26" s="75" t="s">
        <v>314</v>
      </c>
      <c r="D26" s="75">
        <v>1</v>
      </c>
      <c r="E26" s="74" t="s">
        <v>714</v>
      </c>
      <c r="F26" s="76" t="s">
        <v>715</v>
      </c>
      <c r="G26" s="75">
        <v>55100</v>
      </c>
      <c r="H26" s="76" t="s">
        <v>716</v>
      </c>
      <c r="I26" s="74" t="s">
        <v>56</v>
      </c>
      <c r="J26" s="74" t="s">
        <v>56</v>
      </c>
      <c r="K26" s="74" t="s">
        <v>56</v>
      </c>
      <c r="L26" s="75" t="s">
        <v>284</v>
      </c>
      <c r="M26" s="17" t="s">
        <v>717</v>
      </c>
      <c r="N26" s="74" t="s">
        <v>715</v>
      </c>
      <c r="O26" s="86">
        <v>0</v>
      </c>
      <c r="P26" s="86">
        <v>0</v>
      </c>
      <c r="Q26" s="86">
        <v>0</v>
      </c>
      <c r="R26" s="86">
        <v>578000</v>
      </c>
      <c r="S26" s="86">
        <v>0</v>
      </c>
      <c r="T26" s="77" t="s">
        <v>56</v>
      </c>
      <c r="U26" s="86">
        <v>977000</v>
      </c>
      <c r="V26" s="77" t="s">
        <v>718</v>
      </c>
      <c r="W26" s="86">
        <v>28000</v>
      </c>
      <c r="X26" s="86">
        <v>0</v>
      </c>
      <c r="Y26" s="77" t="s">
        <v>56</v>
      </c>
      <c r="Z26" s="86">
        <v>0</v>
      </c>
      <c r="AA26" s="77" t="s">
        <v>56</v>
      </c>
      <c r="AB26" s="86">
        <v>42000</v>
      </c>
      <c r="AC26" s="86">
        <v>0</v>
      </c>
      <c r="AD26" s="77" t="s">
        <v>56</v>
      </c>
      <c r="AE26" s="86">
        <v>0</v>
      </c>
      <c r="AF26" s="77" t="s">
        <v>56</v>
      </c>
      <c r="AG26" s="86">
        <v>0</v>
      </c>
      <c r="AH26" s="86">
        <v>0</v>
      </c>
      <c r="AI26" s="77" t="s">
        <v>56</v>
      </c>
      <c r="AJ26" s="86">
        <v>0</v>
      </c>
      <c r="AK26" s="77" t="s">
        <v>56</v>
      </c>
      <c r="AL26" s="86">
        <v>0</v>
      </c>
      <c r="AM26" s="86">
        <v>0</v>
      </c>
      <c r="AN26" s="77" t="s">
        <v>56</v>
      </c>
      <c r="AO26" s="86">
        <v>0</v>
      </c>
      <c r="AP26" s="77" t="s">
        <v>56</v>
      </c>
      <c r="AQ26" s="86">
        <f t="shared" si="0"/>
        <v>0</v>
      </c>
      <c r="AR26" s="89">
        <f t="shared" si="1"/>
        <v>1625000</v>
      </c>
      <c r="AS26" s="78" t="s">
        <v>60</v>
      </c>
      <c r="AT26" s="86">
        <v>0</v>
      </c>
      <c r="AU26" s="86">
        <v>0</v>
      </c>
      <c r="AV26" s="86">
        <v>0</v>
      </c>
      <c r="AW26" s="86">
        <v>0</v>
      </c>
      <c r="AX26" s="86">
        <v>0</v>
      </c>
      <c r="AY26" s="86">
        <v>0</v>
      </c>
      <c r="AZ26" s="73"/>
      <c r="BA26" s="70"/>
    </row>
    <row r="27" spans="1:53" ht="63" x14ac:dyDescent="0.25">
      <c r="A27" s="73"/>
      <c r="B27" s="74" t="s">
        <v>52</v>
      </c>
      <c r="C27" s="75" t="s">
        <v>314</v>
      </c>
      <c r="D27" s="75">
        <v>1</v>
      </c>
      <c r="E27" s="74" t="s">
        <v>748</v>
      </c>
      <c r="F27" s="76" t="s">
        <v>749</v>
      </c>
      <c r="G27" s="75">
        <v>55200</v>
      </c>
      <c r="H27" s="76" t="s">
        <v>750</v>
      </c>
      <c r="I27" s="74" t="s">
        <v>56</v>
      </c>
      <c r="J27" s="74" t="s">
        <v>56</v>
      </c>
      <c r="K27" s="74" t="s">
        <v>56</v>
      </c>
      <c r="L27" s="75" t="s">
        <v>104</v>
      </c>
      <c r="M27" s="17" t="s">
        <v>751</v>
      </c>
      <c r="N27" s="74" t="s">
        <v>752</v>
      </c>
      <c r="O27" s="86">
        <v>0</v>
      </c>
      <c r="P27" s="86">
        <v>1856.4</v>
      </c>
      <c r="Q27" s="86">
        <v>0</v>
      </c>
      <c r="R27" s="86">
        <v>948143.6</v>
      </c>
      <c r="S27" s="86">
        <v>0</v>
      </c>
      <c r="T27" s="77" t="s">
        <v>56</v>
      </c>
      <c r="U27" s="86">
        <v>650000</v>
      </c>
      <c r="V27" s="77" t="s">
        <v>753</v>
      </c>
      <c r="W27" s="86">
        <v>0</v>
      </c>
      <c r="X27" s="86">
        <v>0</v>
      </c>
      <c r="Y27" s="77" t="s">
        <v>56</v>
      </c>
      <c r="Z27" s="86">
        <v>400000</v>
      </c>
      <c r="AA27" s="77" t="s">
        <v>753</v>
      </c>
      <c r="AB27" s="86">
        <v>0</v>
      </c>
      <c r="AC27" s="86">
        <v>0</v>
      </c>
      <c r="AD27" s="77" t="s">
        <v>56</v>
      </c>
      <c r="AE27" s="86">
        <v>0</v>
      </c>
      <c r="AF27" s="77" t="s">
        <v>56</v>
      </c>
      <c r="AG27" s="86">
        <v>0</v>
      </c>
      <c r="AH27" s="86">
        <v>0</v>
      </c>
      <c r="AI27" s="77" t="s">
        <v>56</v>
      </c>
      <c r="AJ27" s="86">
        <v>0</v>
      </c>
      <c r="AK27" s="77" t="s">
        <v>56</v>
      </c>
      <c r="AL27" s="86">
        <v>0</v>
      </c>
      <c r="AM27" s="86">
        <v>0</v>
      </c>
      <c r="AN27" s="77" t="s">
        <v>56</v>
      </c>
      <c r="AO27" s="86">
        <v>0</v>
      </c>
      <c r="AP27" s="77" t="s">
        <v>56</v>
      </c>
      <c r="AQ27" s="86">
        <f t="shared" si="0"/>
        <v>0</v>
      </c>
      <c r="AR27" s="89">
        <f t="shared" si="1"/>
        <v>2000000</v>
      </c>
      <c r="AS27" s="78" t="s">
        <v>60</v>
      </c>
      <c r="AT27" s="86">
        <v>0</v>
      </c>
      <c r="AU27" s="86">
        <v>0</v>
      </c>
      <c r="AV27" s="86">
        <v>0</v>
      </c>
      <c r="AW27" s="86">
        <v>0</v>
      </c>
      <c r="AX27" s="86">
        <v>0</v>
      </c>
      <c r="AY27" s="86">
        <v>0</v>
      </c>
      <c r="AZ27" s="73"/>
      <c r="BA27" s="70"/>
    </row>
    <row r="28" spans="1:53" ht="63" x14ac:dyDescent="0.25">
      <c r="A28" s="73"/>
      <c r="B28" s="74" t="s">
        <v>52</v>
      </c>
      <c r="C28" s="75" t="s">
        <v>314</v>
      </c>
      <c r="D28" s="75">
        <v>1</v>
      </c>
      <c r="E28" s="74" t="s">
        <v>754</v>
      </c>
      <c r="F28" s="76" t="s">
        <v>755</v>
      </c>
      <c r="G28" s="75">
        <v>55200</v>
      </c>
      <c r="H28" s="76" t="s">
        <v>750</v>
      </c>
      <c r="I28" s="74" t="s">
        <v>56</v>
      </c>
      <c r="J28" s="74" t="s">
        <v>56</v>
      </c>
      <c r="K28" s="74" t="s">
        <v>56</v>
      </c>
      <c r="L28" s="75" t="s">
        <v>104</v>
      </c>
      <c r="M28" s="17" t="s">
        <v>756</v>
      </c>
      <c r="N28" s="74" t="s">
        <v>757</v>
      </c>
      <c r="O28" s="86">
        <v>0</v>
      </c>
      <c r="P28" s="86">
        <v>20562.09</v>
      </c>
      <c r="Q28" s="86">
        <v>0</v>
      </c>
      <c r="R28" s="86">
        <v>68737.91</v>
      </c>
      <c r="S28" s="86">
        <v>0</v>
      </c>
      <c r="T28" s="77" t="s">
        <v>56</v>
      </c>
      <c r="U28" s="86">
        <v>135000</v>
      </c>
      <c r="V28" s="77" t="s">
        <v>758</v>
      </c>
      <c r="W28" s="86">
        <v>0</v>
      </c>
      <c r="X28" s="86">
        <v>0</v>
      </c>
      <c r="Y28" s="77" t="s">
        <v>56</v>
      </c>
      <c r="Z28" s="86">
        <v>700000</v>
      </c>
      <c r="AA28" s="77" t="s">
        <v>759</v>
      </c>
      <c r="AB28" s="86">
        <v>0</v>
      </c>
      <c r="AC28" s="86">
        <v>0</v>
      </c>
      <c r="AD28" s="77" t="s">
        <v>56</v>
      </c>
      <c r="AE28" s="86">
        <v>225000</v>
      </c>
      <c r="AF28" s="77" t="s">
        <v>759</v>
      </c>
      <c r="AG28" s="86">
        <v>0</v>
      </c>
      <c r="AH28" s="86">
        <v>0</v>
      </c>
      <c r="AI28" s="77" t="s">
        <v>56</v>
      </c>
      <c r="AJ28" s="86">
        <v>0</v>
      </c>
      <c r="AK28" s="77" t="s">
        <v>56</v>
      </c>
      <c r="AL28" s="86">
        <v>0</v>
      </c>
      <c r="AM28" s="86">
        <v>0</v>
      </c>
      <c r="AN28" s="77" t="s">
        <v>56</v>
      </c>
      <c r="AO28" s="86">
        <v>0</v>
      </c>
      <c r="AP28" s="77" t="s">
        <v>56</v>
      </c>
      <c r="AQ28" s="86">
        <f t="shared" si="0"/>
        <v>0</v>
      </c>
      <c r="AR28" s="89">
        <f t="shared" si="1"/>
        <v>1149300</v>
      </c>
      <c r="AS28" s="78" t="s">
        <v>60</v>
      </c>
      <c r="AT28" s="86">
        <v>0</v>
      </c>
      <c r="AU28" s="86">
        <v>0</v>
      </c>
      <c r="AV28" s="86">
        <v>0</v>
      </c>
      <c r="AW28" s="86">
        <v>0</v>
      </c>
      <c r="AX28" s="86">
        <v>0</v>
      </c>
      <c r="AY28" s="86">
        <v>0</v>
      </c>
      <c r="AZ28" s="73"/>
      <c r="BA28" s="70"/>
    </row>
    <row r="29" spans="1:53" ht="236.25" x14ac:dyDescent="0.25">
      <c r="A29" s="73"/>
      <c r="B29" s="74" t="s">
        <v>52</v>
      </c>
      <c r="C29" s="75" t="s">
        <v>324</v>
      </c>
      <c r="D29" s="75">
        <v>1</v>
      </c>
      <c r="E29" s="74" t="s">
        <v>933</v>
      </c>
      <c r="F29" s="76" t="s">
        <v>72</v>
      </c>
      <c r="G29" s="75">
        <v>21701</v>
      </c>
      <c r="H29" s="76" t="s">
        <v>925</v>
      </c>
      <c r="I29" s="74" t="s">
        <v>56</v>
      </c>
      <c r="J29" s="74" t="s">
        <v>56</v>
      </c>
      <c r="K29" s="74" t="s">
        <v>56</v>
      </c>
      <c r="L29" s="75" t="s">
        <v>529</v>
      </c>
      <c r="M29" s="17" t="s">
        <v>934</v>
      </c>
      <c r="N29" s="74" t="s">
        <v>878</v>
      </c>
      <c r="O29" s="86">
        <v>0</v>
      </c>
      <c r="P29" s="86">
        <v>0</v>
      </c>
      <c r="Q29" s="86">
        <v>0</v>
      </c>
      <c r="R29" s="86">
        <v>303000</v>
      </c>
      <c r="S29" s="86">
        <v>0</v>
      </c>
      <c r="T29" s="77" t="s">
        <v>56</v>
      </c>
      <c r="U29" s="86">
        <v>265000</v>
      </c>
      <c r="V29" s="77" t="s">
        <v>935</v>
      </c>
      <c r="W29" s="86">
        <v>0</v>
      </c>
      <c r="X29" s="86">
        <v>0</v>
      </c>
      <c r="Y29" s="77" t="s">
        <v>56</v>
      </c>
      <c r="Z29" s="86">
        <v>50000</v>
      </c>
      <c r="AA29" s="77" t="s">
        <v>936</v>
      </c>
      <c r="AB29" s="86">
        <v>0</v>
      </c>
      <c r="AC29" s="86">
        <v>0</v>
      </c>
      <c r="AD29" s="77" t="s">
        <v>56</v>
      </c>
      <c r="AE29" s="86">
        <v>0</v>
      </c>
      <c r="AF29" s="77" t="s">
        <v>56</v>
      </c>
      <c r="AG29" s="86">
        <v>0</v>
      </c>
      <c r="AH29" s="86">
        <v>0</v>
      </c>
      <c r="AI29" s="77" t="s">
        <v>56</v>
      </c>
      <c r="AJ29" s="86">
        <v>0</v>
      </c>
      <c r="AK29" s="77" t="s">
        <v>56</v>
      </c>
      <c r="AL29" s="86">
        <v>0</v>
      </c>
      <c r="AM29" s="86">
        <v>0</v>
      </c>
      <c r="AN29" s="77" t="s">
        <v>56</v>
      </c>
      <c r="AO29" s="86">
        <v>0</v>
      </c>
      <c r="AP29" s="77" t="s">
        <v>56</v>
      </c>
      <c r="AQ29" s="86">
        <f t="shared" si="0"/>
        <v>0</v>
      </c>
      <c r="AR29" s="89">
        <f t="shared" si="1"/>
        <v>618000</v>
      </c>
      <c r="AS29" s="78" t="s">
        <v>60</v>
      </c>
      <c r="AT29" s="86">
        <v>0</v>
      </c>
      <c r="AU29" s="86">
        <v>0</v>
      </c>
      <c r="AV29" s="86">
        <v>0</v>
      </c>
      <c r="AW29" s="86">
        <v>0</v>
      </c>
      <c r="AX29" s="86">
        <v>0</v>
      </c>
      <c r="AY29" s="86">
        <v>0</v>
      </c>
      <c r="AZ29" s="73"/>
      <c r="BA29" s="70"/>
    </row>
    <row r="30" spans="1:53" ht="31.5" x14ac:dyDescent="0.25">
      <c r="A30" s="73"/>
      <c r="B30" s="74" t="s">
        <v>52</v>
      </c>
      <c r="C30" s="75" t="s">
        <v>324</v>
      </c>
      <c r="D30" s="75">
        <v>1</v>
      </c>
      <c r="E30" s="74" t="s">
        <v>1071</v>
      </c>
      <c r="F30" s="76" t="s">
        <v>1072</v>
      </c>
      <c r="G30" s="75">
        <v>28101</v>
      </c>
      <c r="H30" s="76" t="s">
        <v>375</v>
      </c>
      <c r="I30" s="74" t="s">
        <v>1043</v>
      </c>
      <c r="J30" s="74" t="s">
        <v>1073</v>
      </c>
      <c r="K30" s="74" t="s">
        <v>1074</v>
      </c>
      <c r="L30" s="75" t="s">
        <v>284</v>
      </c>
      <c r="M30" s="17" t="s">
        <v>1075</v>
      </c>
      <c r="N30" s="74" t="s">
        <v>1072</v>
      </c>
      <c r="O30" s="86">
        <v>0</v>
      </c>
      <c r="P30" s="86">
        <v>19626.91</v>
      </c>
      <c r="Q30" s="86">
        <v>165000</v>
      </c>
      <c r="R30" s="86">
        <v>365000</v>
      </c>
      <c r="S30" s="86">
        <v>200000</v>
      </c>
      <c r="T30" s="77" t="s">
        <v>1076</v>
      </c>
      <c r="U30" s="86">
        <v>285000</v>
      </c>
      <c r="V30" s="77" t="s">
        <v>1077</v>
      </c>
      <c r="W30" s="86">
        <v>15000</v>
      </c>
      <c r="X30" s="86">
        <v>47500</v>
      </c>
      <c r="Y30" s="77" t="s">
        <v>1076</v>
      </c>
      <c r="Z30" s="86">
        <v>175000</v>
      </c>
      <c r="AA30" s="77" t="s">
        <v>1078</v>
      </c>
      <c r="AB30" s="86">
        <v>11300</v>
      </c>
      <c r="AC30" s="86">
        <v>0</v>
      </c>
      <c r="AD30" s="77" t="s">
        <v>56</v>
      </c>
      <c r="AE30" s="86">
        <v>0</v>
      </c>
      <c r="AF30" s="77" t="s">
        <v>56</v>
      </c>
      <c r="AG30" s="86">
        <v>0</v>
      </c>
      <c r="AH30" s="86">
        <v>0</v>
      </c>
      <c r="AI30" s="77" t="s">
        <v>56</v>
      </c>
      <c r="AJ30" s="86">
        <v>0</v>
      </c>
      <c r="AK30" s="77" t="s">
        <v>56</v>
      </c>
      <c r="AL30" s="86">
        <v>0</v>
      </c>
      <c r="AM30" s="86">
        <v>0</v>
      </c>
      <c r="AN30" s="77" t="s">
        <v>56</v>
      </c>
      <c r="AO30" s="86">
        <v>0</v>
      </c>
      <c r="AP30" s="77" t="s">
        <v>56</v>
      </c>
      <c r="AQ30" s="86">
        <f t="shared" si="0"/>
        <v>412500</v>
      </c>
      <c r="AR30" s="89">
        <f t="shared" si="1"/>
        <v>870926.90999999992</v>
      </c>
      <c r="AS30" s="78" t="s">
        <v>330</v>
      </c>
      <c r="AT30" s="86">
        <v>175000</v>
      </c>
      <c r="AU30" s="86">
        <v>0</v>
      </c>
      <c r="AV30" s="86">
        <v>175000</v>
      </c>
      <c r="AW30" s="86">
        <v>0</v>
      </c>
      <c r="AX30" s="86">
        <v>0</v>
      </c>
      <c r="AY30" s="86">
        <v>0</v>
      </c>
      <c r="AZ30" s="73"/>
      <c r="BA30" s="70"/>
    </row>
    <row r="31" spans="1:53" ht="47.25" x14ac:dyDescent="0.25">
      <c r="A31" s="73"/>
      <c r="B31" s="74" t="s">
        <v>52</v>
      </c>
      <c r="C31" s="75" t="s">
        <v>314</v>
      </c>
      <c r="D31" s="75">
        <v>1</v>
      </c>
      <c r="E31" s="74" t="s">
        <v>1249</v>
      </c>
      <c r="F31" s="76" t="s">
        <v>1250</v>
      </c>
      <c r="G31" s="75">
        <v>54100</v>
      </c>
      <c r="H31" s="76" t="s">
        <v>379</v>
      </c>
      <c r="I31" s="74" t="s">
        <v>1251</v>
      </c>
      <c r="J31" s="74" t="s">
        <v>1252</v>
      </c>
      <c r="K31" s="74" t="s">
        <v>1253</v>
      </c>
      <c r="L31" s="75" t="s">
        <v>56</v>
      </c>
      <c r="M31" s="17" t="s">
        <v>56</v>
      </c>
      <c r="N31" s="74" t="s">
        <v>56</v>
      </c>
      <c r="O31" s="86">
        <v>461539.38</v>
      </c>
      <c r="P31" s="86">
        <v>0</v>
      </c>
      <c r="Q31" s="86">
        <v>228900</v>
      </c>
      <c r="R31" s="86">
        <v>0</v>
      </c>
      <c r="S31" s="86">
        <v>230000</v>
      </c>
      <c r="T31" s="77" t="s">
        <v>1254</v>
      </c>
      <c r="U31" s="86">
        <v>0</v>
      </c>
      <c r="V31" s="77" t="s">
        <v>56</v>
      </c>
      <c r="W31" s="86">
        <v>0</v>
      </c>
      <c r="X31" s="86">
        <v>230000</v>
      </c>
      <c r="Y31" s="77" t="s">
        <v>1254</v>
      </c>
      <c r="Z31" s="86">
        <v>0</v>
      </c>
      <c r="AA31" s="77" t="s">
        <v>56</v>
      </c>
      <c r="AB31" s="86">
        <v>0</v>
      </c>
      <c r="AC31" s="86">
        <v>230000</v>
      </c>
      <c r="AD31" s="77" t="s">
        <v>1254</v>
      </c>
      <c r="AE31" s="86">
        <v>0</v>
      </c>
      <c r="AF31" s="77" t="s">
        <v>56</v>
      </c>
      <c r="AG31" s="86">
        <v>0</v>
      </c>
      <c r="AH31" s="86">
        <v>230000</v>
      </c>
      <c r="AI31" s="77" t="s">
        <v>1254</v>
      </c>
      <c r="AJ31" s="86">
        <v>0</v>
      </c>
      <c r="AK31" s="77" t="s">
        <v>56</v>
      </c>
      <c r="AL31" s="86">
        <v>0</v>
      </c>
      <c r="AM31" s="86">
        <v>230000</v>
      </c>
      <c r="AN31" s="77" t="s">
        <v>1254</v>
      </c>
      <c r="AO31" s="86">
        <v>0</v>
      </c>
      <c r="AP31" s="77" t="s">
        <v>56</v>
      </c>
      <c r="AQ31" s="86">
        <f t="shared" si="0"/>
        <v>1840439.38</v>
      </c>
      <c r="AR31" s="89">
        <f t="shared" si="1"/>
        <v>0</v>
      </c>
      <c r="AS31" s="78" t="s">
        <v>60</v>
      </c>
      <c r="AT31" s="86">
        <v>0</v>
      </c>
      <c r="AU31" s="86">
        <v>0</v>
      </c>
      <c r="AV31" s="86">
        <v>0</v>
      </c>
      <c r="AW31" s="86">
        <v>0</v>
      </c>
      <c r="AX31" s="86">
        <v>0</v>
      </c>
      <c r="AY31" s="86">
        <v>0</v>
      </c>
      <c r="AZ31" s="73"/>
      <c r="BA31" s="70"/>
    </row>
    <row r="32" spans="1:53" ht="78.75" x14ac:dyDescent="0.25">
      <c r="A32" s="73"/>
      <c r="B32" s="74" t="s">
        <v>52</v>
      </c>
      <c r="C32" s="75" t="s">
        <v>314</v>
      </c>
      <c r="D32" s="75">
        <v>1</v>
      </c>
      <c r="E32" s="74" t="s">
        <v>1265</v>
      </c>
      <c r="F32" s="76" t="s">
        <v>1266</v>
      </c>
      <c r="G32" s="75">
        <v>54100</v>
      </c>
      <c r="H32" s="76" t="s">
        <v>379</v>
      </c>
      <c r="I32" s="74" t="s">
        <v>1267</v>
      </c>
      <c r="J32" s="74" t="s">
        <v>1268</v>
      </c>
      <c r="K32" s="74" t="s">
        <v>1269</v>
      </c>
      <c r="L32" s="75" t="s">
        <v>56</v>
      </c>
      <c r="M32" s="17" t="s">
        <v>56</v>
      </c>
      <c r="N32" s="74" t="s">
        <v>56</v>
      </c>
      <c r="O32" s="86">
        <v>0</v>
      </c>
      <c r="P32" s="86">
        <v>0</v>
      </c>
      <c r="Q32" s="86">
        <v>25000</v>
      </c>
      <c r="R32" s="86">
        <v>0</v>
      </c>
      <c r="S32" s="86">
        <v>25000</v>
      </c>
      <c r="T32" s="77" t="s">
        <v>1270</v>
      </c>
      <c r="U32" s="86">
        <v>0</v>
      </c>
      <c r="V32" s="77" t="s">
        <v>56</v>
      </c>
      <c r="W32" s="86">
        <v>0</v>
      </c>
      <c r="X32" s="86">
        <v>0</v>
      </c>
      <c r="Y32" s="77" t="s">
        <v>56</v>
      </c>
      <c r="Z32" s="86">
        <v>0</v>
      </c>
      <c r="AA32" s="77" t="s">
        <v>56</v>
      </c>
      <c r="AB32" s="86">
        <v>0</v>
      </c>
      <c r="AC32" s="86">
        <v>0</v>
      </c>
      <c r="AD32" s="77" t="s">
        <v>56</v>
      </c>
      <c r="AE32" s="86">
        <v>0</v>
      </c>
      <c r="AF32" s="77" t="s">
        <v>56</v>
      </c>
      <c r="AG32" s="86">
        <v>0</v>
      </c>
      <c r="AH32" s="86">
        <v>0</v>
      </c>
      <c r="AI32" s="77" t="s">
        <v>56</v>
      </c>
      <c r="AJ32" s="86">
        <v>0</v>
      </c>
      <c r="AK32" s="77" t="s">
        <v>56</v>
      </c>
      <c r="AL32" s="86">
        <v>0</v>
      </c>
      <c r="AM32" s="86">
        <v>0</v>
      </c>
      <c r="AN32" s="77" t="s">
        <v>56</v>
      </c>
      <c r="AO32" s="86">
        <v>0</v>
      </c>
      <c r="AP32" s="77" t="s">
        <v>56</v>
      </c>
      <c r="AQ32" s="86">
        <f t="shared" si="0"/>
        <v>50000</v>
      </c>
      <c r="AR32" s="89">
        <f t="shared" si="1"/>
        <v>0</v>
      </c>
      <c r="AS32" s="78" t="s">
        <v>60</v>
      </c>
      <c r="AT32" s="86">
        <v>0</v>
      </c>
      <c r="AU32" s="86">
        <v>0</v>
      </c>
      <c r="AV32" s="86">
        <v>0</v>
      </c>
      <c r="AW32" s="86">
        <v>0</v>
      </c>
      <c r="AX32" s="86">
        <v>0</v>
      </c>
      <c r="AY32" s="86">
        <v>0</v>
      </c>
      <c r="AZ32" s="73"/>
      <c r="BA32" s="70"/>
    </row>
    <row r="33" spans="1:53" ht="78.75" x14ac:dyDescent="0.25">
      <c r="A33" s="73"/>
      <c r="B33" s="74" t="s">
        <v>52</v>
      </c>
      <c r="C33" s="75" t="s">
        <v>314</v>
      </c>
      <c r="D33" s="75">
        <v>1</v>
      </c>
      <c r="E33" s="74" t="s">
        <v>604</v>
      </c>
      <c r="F33" s="76" t="s">
        <v>605</v>
      </c>
      <c r="G33" s="75">
        <v>54100</v>
      </c>
      <c r="H33" s="76" t="s">
        <v>379</v>
      </c>
      <c r="I33" s="74" t="s">
        <v>1267</v>
      </c>
      <c r="J33" s="74" t="s">
        <v>1271</v>
      </c>
      <c r="K33" s="74" t="s">
        <v>1272</v>
      </c>
      <c r="L33" s="75" t="s">
        <v>56</v>
      </c>
      <c r="M33" s="17" t="s">
        <v>56</v>
      </c>
      <c r="N33" s="74" t="s">
        <v>56</v>
      </c>
      <c r="O33" s="86">
        <v>0</v>
      </c>
      <c r="P33" s="86">
        <v>0</v>
      </c>
      <c r="Q33" s="86">
        <v>0</v>
      </c>
      <c r="R33" s="86">
        <v>0</v>
      </c>
      <c r="S33" s="86">
        <v>840000</v>
      </c>
      <c r="T33" s="77" t="s">
        <v>605</v>
      </c>
      <c r="U33" s="86">
        <v>0</v>
      </c>
      <c r="V33" s="77" t="s">
        <v>56</v>
      </c>
      <c r="W33" s="86">
        <v>0</v>
      </c>
      <c r="X33" s="86">
        <v>340900</v>
      </c>
      <c r="Y33" s="77" t="s">
        <v>605</v>
      </c>
      <c r="Z33" s="86">
        <v>0</v>
      </c>
      <c r="AA33" s="77" t="s">
        <v>56</v>
      </c>
      <c r="AB33" s="86">
        <v>0</v>
      </c>
      <c r="AC33" s="86">
        <v>852200</v>
      </c>
      <c r="AD33" s="77" t="s">
        <v>605</v>
      </c>
      <c r="AE33" s="86">
        <v>0</v>
      </c>
      <c r="AF33" s="77" t="s">
        <v>56</v>
      </c>
      <c r="AG33" s="86">
        <v>0</v>
      </c>
      <c r="AH33" s="86">
        <v>0</v>
      </c>
      <c r="AI33" s="77" t="s">
        <v>56</v>
      </c>
      <c r="AJ33" s="86">
        <v>0</v>
      </c>
      <c r="AK33" s="77" t="s">
        <v>56</v>
      </c>
      <c r="AL33" s="86">
        <v>0</v>
      </c>
      <c r="AM33" s="86">
        <v>0</v>
      </c>
      <c r="AN33" s="77" t="s">
        <v>56</v>
      </c>
      <c r="AO33" s="86">
        <v>0</v>
      </c>
      <c r="AP33" s="77" t="s">
        <v>56</v>
      </c>
      <c r="AQ33" s="86">
        <f t="shared" si="0"/>
        <v>2033100</v>
      </c>
      <c r="AR33" s="89">
        <f t="shared" si="1"/>
        <v>0</v>
      </c>
      <c r="AS33" s="78" t="s">
        <v>60</v>
      </c>
      <c r="AT33" s="86">
        <v>0</v>
      </c>
      <c r="AU33" s="86">
        <v>0</v>
      </c>
      <c r="AV33" s="86">
        <v>0</v>
      </c>
      <c r="AW33" s="86">
        <v>0</v>
      </c>
      <c r="AX33" s="86">
        <v>0</v>
      </c>
      <c r="AY33" s="86">
        <v>0</v>
      </c>
      <c r="AZ33" s="73"/>
      <c r="BA33" s="70"/>
    </row>
    <row r="34" spans="1:53" ht="31.5" x14ac:dyDescent="0.25">
      <c r="A34" s="73"/>
      <c r="B34" s="74" t="s">
        <v>52</v>
      </c>
      <c r="C34" s="75" t="s">
        <v>1197</v>
      </c>
      <c r="D34" s="75">
        <v>1</v>
      </c>
      <c r="E34" s="74" t="s">
        <v>1283</v>
      </c>
      <c r="F34" s="76" t="s">
        <v>1284</v>
      </c>
      <c r="G34" s="75">
        <v>51103</v>
      </c>
      <c r="H34" s="76" t="s">
        <v>1285</v>
      </c>
      <c r="I34" s="74" t="s">
        <v>56</v>
      </c>
      <c r="J34" s="74" t="s">
        <v>56</v>
      </c>
      <c r="K34" s="74" t="s">
        <v>56</v>
      </c>
      <c r="L34" s="75" t="s">
        <v>1286</v>
      </c>
      <c r="M34" s="17" t="s">
        <v>1287</v>
      </c>
      <c r="N34" s="74" t="s">
        <v>1288</v>
      </c>
      <c r="O34" s="86">
        <v>0</v>
      </c>
      <c r="P34" s="86">
        <v>4721069.5199999996</v>
      </c>
      <c r="Q34" s="86">
        <v>0</v>
      </c>
      <c r="R34" s="86">
        <v>10143100</v>
      </c>
      <c r="S34" s="86">
        <v>0</v>
      </c>
      <c r="T34" s="77" t="s">
        <v>56</v>
      </c>
      <c r="U34" s="86">
        <v>17385600</v>
      </c>
      <c r="V34" s="77" t="s">
        <v>1289</v>
      </c>
      <c r="W34" s="86">
        <v>0</v>
      </c>
      <c r="X34" s="86">
        <v>0</v>
      </c>
      <c r="Y34" s="77" t="s">
        <v>56</v>
      </c>
      <c r="Z34" s="86">
        <v>1089000</v>
      </c>
      <c r="AA34" s="77" t="s">
        <v>1289</v>
      </c>
      <c r="AB34" s="86">
        <v>0</v>
      </c>
      <c r="AC34" s="86">
        <v>0</v>
      </c>
      <c r="AD34" s="77" t="s">
        <v>56</v>
      </c>
      <c r="AE34" s="86">
        <v>235700</v>
      </c>
      <c r="AF34" s="77" t="s">
        <v>1289</v>
      </c>
      <c r="AG34" s="86">
        <v>0</v>
      </c>
      <c r="AH34" s="86">
        <v>0</v>
      </c>
      <c r="AI34" s="77" t="s">
        <v>56</v>
      </c>
      <c r="AJ34" s="86">
        <v>107900</v>
      </c>
      <c r="AK34" s="77" t="s">
        <v>1289</v>
      </c>
      <c r="AL34" s="86">
        <v>0</v>
      </c>
      <c r="AM34" s="86">
        <v>0</v>
      </c>
      <c r="AN34" s="77" t="s">
        <v>56</v>
      </c>
      <c r="AO34" s="86">
        <v>0</v>
      </c>
      <c r="AP34" s="77" t="s">
        <v>56</v>
      </c>
      <c r="AQ34" s="86">
        <f t="shared" si="0"/>
        <v>0</v>
      </c>
      <c r="AR34" s="89">
        <f t="shared" si="1"/>
        <v>33682369.519999996</v>
      </c>
      <c r="AS34" s="78" t="s">
        <v>60</v>
      </c>
      <c r="AT34" s="86">
        <v>0</v>
      </c>
      <c r="AU34" s="86">
        <v>0</v>
      </c>
      <c r="AV34" s="86">
        <v>0</v>
      </c>
      <c r="AW34" s="86">
        <v>0</v>
      </c>
      <c r="AX34" s="86">
        <v>0</v>
      </c>
      <c r="AY34" s="86">
        <v>0</v>
      </c>
      <c r="AZ34" s="73"/>
      <c r="BA34" s="70"/>
    </row>
    <row r="35" spans="1:53" ht="31.5" x14ac:dyDescent="0.25">
      <c r="A35" s="73"/>
      <c r="B35" s="74" t="s">
        <v>52</v>
      </c>
      <c r="C35" s="75" t="s">
        <v>1197</v>
      </c>
      <c r="D35" s="75">
        <v>1</v>
      </c>
      <c r="E35" s="74" t="s">
        <v>1290</v>
      </c>
      <c r="F35" s="76" t="s">
        <v>1291</v>
      </c>
      <c r="G35" s="75">
        <v>51103</v>
      </c>
      <c r="H35" s="76" t="s">
        <v>1285</v>
      </c>
      <c r="I35" s="74" t="s">
        <v>56</v>
      </c>
      <c r="J35" s="74" t="s">
        <v>56</v>
      </c>
      <c r="K35" s="74" t="s">
        <v>56</v>
      </c>
      <c r="L35" s="75" t="s">
        <v>1286</v>
      </c>
      <c r="M35" s="17" t="s">
        <v>1292</v>
      </c>
      <c r="N35" s="74" t="s">
        <v>1291</v>
      </c>
      <c r="O35" s="86">
        <v>0</v>
      </c>
      <c r="P35" s="86"/>
      <c r="Q35" s="86">
        <v>0</v>
      </c>
      <c r="R35" s="86">
        <v>0</v>
      </c>
      <c r="S35" s="86">
        <v>0</v>
      </c>
      <c r="T35" s="77" t="s">
        <v>56</v>
      </c>
      <c r="U35" s="86">
        <v>575000</v>
      </c>
      <c r="V35" s="77" t="s">
        <v>1293</v>
      </c>
      <c r="W35" s="86">
        <v>0</v>
      </c>
      <c r="X35" s="86">
        <v>0</v>
      </c>
      <c r="Y35" s="77" t="s">
        <v>56</v>
      </c>
      <c r="Z35" s="86">
        <v>0</v>
      </c>
      <c r="AA35" s="77" t="s">
        <v>56</v>
      </c>
      <c r="AB35" s="86">
        <v>0</v>
      </c>
      <c r="AC35" s="86">
        <v>0</v>
      </c>
      <c r="AD35" s="77" t="s">
        <v>56</v>
      </c>
      <c r="AE35" s="86">
        <v>0</v>
      </c>
      <c r="AF35" s="77" t="s">
        <v>56</v>
      </c>
      <c r="AG35" s="86">
        <v>0</v>
      </c>
      <c r="AH35" s="86">
        <v>0</v>
      </c>
      <c r="AI35" s="77" t="s">
        <v>56</v>
      </c>
      <c r="AJ35" s="86">
        <v>0</v>
      </c>
      <c r="AK35" s="77" t="s">
        <v>56</v>
      </c>
      <c r="AL35" s="86">
        <v>0</v>
      </c>
      <c r="AM35" s="86">
        <v>0</v>
      </c>
      <c r="AN35" s="77" t="s">
        <v>56</v>
      </c>
      <c r="AO35" s="86">
        <v>0</v>
      </c>
      <c r="AP35" s="77" t="s">
        <v>56</v>
      </c>
      <c r="AQ35" s="86">
        <f t="shared" si="0"/>
        <v>0</v>
      </c>
      <c r="AR35" s="89">
        <f t="shared" si="1"/>
        <v>575000</v>
      </c>
      <c r="AS35" s="78" t="s">
        <v>60</v>
      </c>
      <c r="AT35" s="86">
        <v>0</v>
      </c>
      <c r="AU35" s="86">
        <v>0</v>
      </c>
      <c r="AV35" s="86">
        <v>0</v>
      </c>
      <c r="AW35" s="86">
        <v>0</v>
      </c>
      <c r="AX35" s="86">
        <v>0</v>
      </c>
      <c r="AY35" s="86">
        <v>0</v>
      </c>
      <c r="AZ35" s="73"/>
      <c r="BA35" s="70"/>
    </row>
    <row r="36" spans="1:53" ht="15.75" x14ac:dyDescent="0.25">
      <c r="A36" s="73"/>
      <c r="B36" s="74" t="s">
        <v>52</v>
      </c>
      <c r="C36" s="75" t="s">
        <v>1197</v>
      </c>
      <c r="D36" s="75">
        <v>1</v>
      </c>
      <c r="E36" s="74" t="s">
        <v>1295</v>
      </c>
      <c r="F36" s="76" t="s">
        <v>1296</v>
      </c>
      <c r="G36" s="75">
        <v>51103</v>
      </c>
      <c r="H36" s="76" t="s">
        <v>1285</v>
      </c>
      <c r="I36" s="74" t="s">
        <v>56</v>
      </c>
      <c r="J36" s="74" t="s">
        <v>56</v>
      </c>
      <c r="K36" s="74" t="s">
        <v>56</v>
      </c>
      <c r="L36" s="75" t="s">
        <v>1286</v>
      </c>
      <c r="M36" s="17" t="s">
        <v>1297</v>
      </c>
      <c r="N36" s="74" t="s">
        <v>1298</v>
      </c>
      <c r="O36" s="86">
        <v>0</v>
      </c>
      <c r="P36" s="86">
        <v>1200000</v>
      </c>
      <c r="Q36" s="86">
        <v>0</v>
      </c>
      <c r="R36" s="86">
        <v>3000000</v>
      </c>
      <c r="S36" s="86">
        <v>0</v>
      </c>
      <c r="T36" s="77" t="s">
        <v>56</v>
      </c>
      <c r="U36" s="86">
        <v>0</v>
      </c>
      <c r="V36" s="77" t="s">
        <v>56</v>
      </c>
      <c r="W36" s="86">
        <v>0</v>
      </c>
      <c r="X36" s="86">
        <v>0</v>
      </c>
      <c r="Y36" s="77" t="s">
        <v>56</v>
      </c>
      <c r="Z36" s="86">
        <v>15000000</v>
      </c>
      <c r="AA36" s="77" t="s">
        <v>1293</v>
      </c>
      <c r="AB36" s="86">
        <v>0</v>
      </c>
      <c r="AC36" s="86">
        <v>0</v>
      </c>
      <c r="AD36" s="77" t="s">
        <v>56</v>
      </c>
      <c r="AE36" s="86">
        <v>15000000</v>
      </c>
      <c r="AF36" s="77" t="s">
        <v>1293</v>
      </c>
      <c r="AG36" s="86">
        <v>0</v>
      </c>
      <c r="AH36" s="86">
        <v>0</v>
      </c>
      <c r="AI36" s="77" t="s">
        <v>56</v>
      </c>
      <c r="AJ36" s="86">
        <v>7050000</v>
      </c>
      <c r="AK36" s="77" t="s">
        <v>1293</v>
      </c>
      <c r="AL36" s="86">
        <v>0</v>
      </c>
      <c r="AM36" s="86">
        <v>0</v>
      </c>
      <c r="AN36" s="77" t="s">
        <v>56</v>
      </c>
      <c r="AO36" s="86">
        <v>0</v>
      </c>
      <c r="AP36" s="77" t="s">
        <v>56</v>
      </c>
      <c r="AQ36" s="86">
        <f t="shared" si="0"/>
        <v>0</v>
      </c>
      <c r="AR36" s="89">
        <f t="shared" si="1"/>
        <v>41250000</v>
      </c>
      <c r="AS36" s="78" t="s">
        <v>60</v>
      </c>
      <c r="AT36" s="86">
        <v>0</v>
      </c>
      <c r="AU36" s="86">
        <v>0</v>
      </c>
      <c r="AV36" s="86">
        <v>0</v>
      </c>
      <c r="AW36" s="86">
        <v>0</v>
      </c>
      <c r="AX36" s="86">
        <v>0</v>
      </c>
      <c r="AY36" s="86">
        <v>0</v>
      </c>
      <c r="AZ36" s="73"/>
      <c r="BA36" s="70"/>
    </row>
    <row r="37" spans="1:53" ht="31.5" x14ac:dyDescent="0.25">
      <c r="A37" s="73"/>
      <c r="B37" s="74" t="s">
        <v>52</v>
      </c>
      <c r="C37" s="75" t="s">
        <v>1197</v>
      </c>
      <c r="D37" s="75">
        <v>1</v>
      </c>
      <c r="E37" s="74" t="s">
        <v>1322</v>
      </c>
      <c r="F37" s="76" t="s">
        <v>1323</v>
      </c>
      <c r="G37" s="75">
        <v>51103</v>
      </c>
      <c r="H37" s="76" t="s">
        <v>1285</v>
      </c>
      <c r="I37" s="74" t="s">
        <v>56</v>
      </c>
      <c r="J37" s="74" t="s">
        <v>56</v>
      </c>
      <c r="K37" s="74" t="s">
        <v>56</v>
      </c>
      <c r="L37" s="75" t="s">
        <v>1286</v>
      </c>
      <c r="M37" s="17" t="s">
        <v>1324</v>
      </c>
      <c r="N37" s="74" t="s">
        <v>1323</v>
      </c>
      <c r="O37" s="86">
        <v>0</v>
      </c>
      <c r="P37" s="86">
        <v>155000</v>
      </c>
      <c r="Q37" s="86">
        <v>0</v>
      </c>
      <c r="R37" s="86">
        <v>0</v>
      </c>
      <c r="S37" s="86">
        <v>0</v>
      </c>
      <c r="T37" s="77" t="s">
        <v>56</v>
      </c>
      <c r="U37" s="86">
        <v>25000</v>
      </c>
      <c r="V37" s="77" t="s">
        <v>1293</v>
      </c>
      <c r="W37" s="86">
        <v>0</v>
      </c>
      <c r="X37" s="86">
        <v>0</v>
      </c>
      <c r="Y37" s="77" t="s">
        <v>56</v>
      </c>
      <c r="Z37" s="86">
        <v>0</v>
      </c>
      <c r="AA37" s="77" t="s">
        <v>56</v>
      </c>
      <c r="AB37" s="86">
        <v>0</v>
      </c>
      <c r="AC37" s="86">
        <v>0</v>
      </c>
      <c r="AD37" s="77" t="s">
        <v>56</v>
      </c>
      <c r="AE37" s="86">
        <v>0</v>
      </c>
      <c r="AF37" s="77" t="s">
        <v>56</v>
      </c>
      <c r="AG37" s="86">
        <v>0</v>
      </c>
      <c r="AH37" s="86">
        <v>0</v>
      </c>
      <c r="AI37" s="77" t="s">
        <v>56</v>
      </c>
      <c r="AJ37" s="86">
        <v>0</v>
      </c>
      <c r="AK37" s="77" t="s">
        <v>56</v>
      </c>
      <c r="AL37" s="86">
        <v>0</v>
      </c>
      <c r="AM37" s="86">
        <v>0</v>
      </c>
      <c r="AN37" s="77" t="s">
        <v>56</v>
      </c>
      <c r="AO37" s="86">
        <v>0</v>
      </c>
      <c r="AP37" s="77" t="s">
        <v>56</v>
      </c>
      <c r="AQ37" s="86">
        <f t="shared" si="0"/>
        <v>0</v>
      </c>
      <c r="AR37" s="89">
        <f t="shared" si="1"/>
        <v>180000</v>
      </c>
      <c r="AS37" s="78" t="s">
        <v>60</v>
      </c>
      <c r="AT37" s="86">
        <v>0</v>
      </c>
      <c r="AU37" s="86">
        <v>0</v>
      </c>
      <c r="AV37" s="86">
        <v>0</v>
      </c>
      <c r="AW37" s="86">
        <v>0</v>
      </c>
      <c r="AX37" s="86">
        <v>0</v>
      </c>
      <c r="AY37" s="86">
        <v>0</v>
      </c>
      <c r="AZ37" s="73"/>
      <c r="BA37" s="70"/>
    </row>
    <row r="38" spans="1:53" ht="15.75" x14ac:dyDescent="0.25">
      <c r="A38" s="73"/>
      <c r="B38" s="74" t="s">
        <v>52</v>
      </c>
      <c r="C38" s="75" t="s">
        <v>1197</v>
      </c>
      <c r="D38" s="75">
        <v>1</v>
      </c>
      <c r="E38" s="74" t="s">
        <v>1328</v>
      </c>
      <c r="F38" s="76" t="s">
        <v>1329</v>
      </c>
      <c r="G38" s="75">
        <v>51103</v>
      </c>
      <c r="H38" s="76" t="s">
        <v>1285</v>
      </c>
      <c r="I38" s="74" t="s">
        <v>56</v>
      </c>
      <c r="J38" s="74" t="s">
        <v>56</v>
      </c>
      <c r="K38" s="74" t="s">
        <v>56</v>
      </c>
      <c r="L38" s="75" t="s">
        <v>1286</v>
      </c>
      <c r="M38" s="17" t="s">
        <v>1330</v>
      </c>
      <c r="N38" s="74" t="s">
        <v>1331</v>
      </c>
      <c r="O38" s="86">
        <v>0</v>
      </c>
      <c r="P38" s="86">
        <v>0</v>
      </c>
      <c r="Q38" s="86">
        <v>0</v>
      </c>
      <c r="R38" s="86">
        <v>0</v>
      </c>
      <c r="S38" s="86">
        <v>0</v>
      </c>
      <c r="T38" s="77" t="s">
        <v>56</v>
      </c>
      <c r="U38" s="86">
        <v>0</v>
      </c>
      <c r="V38" s="77" t="s">
        <v>56</v>
      </c>
      <c r="W38" s="86">
        <v>0</v>
      </c>
      <c r="X38" s="86">
        <v>0</v>
      </c>
      <c r="Y38" s="77" t="s">
        <v>56</v>
      </c>
      <c r="Z38" s="86">
        <v>150000</v>
      </c>
      <c r="AA38" s="77" t="s">
        <v>1293</v>
      </c>
      <c r="AB38" s="86">
        <v>0</v>
      </c>
      <c r="AC38" s="86">
        <v>0</v>
      </c>
      <c r="AD38" s="77" t="s">
        <v>56</v>
      </c>
      <c r="AE38" s="86">
        <v>100000</v>
      </c>
      <c r="AF38" s="77" t="s">
        <v>1293</v>
      </c>
      <c r="AG38" s="86">
        <v>0</v>
      </c>
      <c r="AH38" s="86">
        <v>0</v>
      </c>
      <c r="AI38" s="77" t="s">
        <v>56</v>
      </c>
      <c r="AJ38" s="86">
        <v>0</v>
      </c>
      <c r="AK38" s="77" t="s">
        <v>56</v>
      </c>
      <c r="AL38" s="86">
        <v>0</v>
      </c>
      <c r="AM38" s="86">
        <v>0</v>
      </c>
      <c r="AN38" s="77" t="s">
        <v>56</v>
      </c>
      <c r="AO38" s="86">
        <v>0</v>
      </c>
      <c r="AP38" s="77" t="s">
        <v>56</v>
      </c>
      <c r="AQ38" s="86">
        <f t="shared" si="0"/>
        <v>0</v>
      </c>
      <c r="AR38" s="89">
        <f t="shared" si="1"/>
        <v>250000</v>
      </c>
      <c r="AS38" s="78" t="s">
        <v>60</v>
      </c>
      <c r="AT38" s="86">
        <v>0</v>
      </c>
      <c r="AU38" s="86">
        <v>0</v>
      </c>
      <c r="AV38" s="86">
        <v>0</v>
      </c>
      <c r="AW38" s="86">
        <v>0</v>
      </c>
      <c r="AX38" s="86">
        <v>0</v>
      </c>
      <c r="AY38" s="86">
        <v>0</v>
      </c>
      <c r="AZ38" s="73"/>
      <c r="BA38" s="70"/>
    </row>
    <row r="39" spans="1:53" ht="15.75" x14ac:dyDescent="0.25">
      <c r="A39" s="73"/>
      <c r="B39" s="74" t="s">
        <v>52</v>
      </c>
      <c r="C39" s="75" t="s">
        <v>1197</v>
      </c>
      <c r="D39" s="75">
        <v>1</v>
      </c>
      <c r="E39" s="74" t="s">
        <v>1332</v>
      </c>
      <c r="F39" s="76" t="s">
        <v>1333</v>
      </c>
      <c r="G39" s="75">
        <v>51103</v>
      </c>
      <c r="H39" s="76" t="s">
        <v>1285</v>
      </c>
      <c r="I39" s="74" t="s">
        <v>56</v>
      </c>
      <c r="J39" s="74" t="s">
        <v>56</v>
      </c>
      <c r="K39" s="74" t="s">
        <v>56</v>
      </c>
      <c r="L39" s="75" t="s">
        <v>1286</v>
      </c>
      <c r="M39" s="17" t="s">
        <v>1334</v>
      </c>
      <c r="N39" s="74" t="s">
        <v>1335</v>
      </c>
      <c r="O39" s="86">
        <v>0</v>
      </c>
      <c r="P39" s="86">
        <v>0</v>
      </c>
      <c r="Q39" s="86">
        <v>0</v>
      </c>
      <c r="R39" s="86">
        <v>0</v>
      </c>
      <c r="S39" s="86">
        <v>0</v>
      </c>
      <c r="T39" s="77" t="s">
        <v>56</v>
      </c>
      <c r="U39" s="86">
        <v>0</v>
      </c>
      <c r="V39" s="77" t="s">
        <v>56</v>
      </c>
      <c r="W39" s="86">
        <v>0</v>
      </c>
      <c r="X39" s="86">
        <v>0</v>
      </c>
      <c r="Y39" s="77" t="s">
        <v>56</v>
      </c>
      <c r="Z39" s="86">
        <v>100000</v>
      </c>
      <c r="AA39" s="77" t="s">
        <v>1293</v>
      </c>
      <c r="AB39" s="86">
        <v>0</v>
      </c>
      <c r="AC39" s="86">
        <v>0</v>
      </c>
      <c r="AD39" s="77" t="s">
        <v>56</v>
      </c>
      <c r="AE39" s="86">
        <v>200000</v>
      </c>
      <c r="AF39" s="77" t="s">
        <v>1293</v>
      </c>
      <c r="AG39" s="86">
        <v>0</v>
      </c>
      <c r="AH39" s="86">
        <v>0</v>
      </c>
      <c r="AI39" s="77" t="s">
        <v>56</v>
      </c>
      <c r="AJ39" s="86">
        <v>0</v>
      </c>
      <c r="AK39" s="77" t="s">
        <v>56</v>
      </c>
      <c r="AL39" s="86">
        <v>0</v>
      </c>
      <c r="AM39" s="86">
        <v>0</v>
      </c>
      <c r="AN39" s="77" t="s">
        <v>56</v>
      </c>
      <c r="AO39" s="86">
        <v>0</v>
      </c>
      <c r="AP39" s="77" t="s">
        <v>56</v>
      </c>
      <c r="AQ39" s="86">
        <f t="shared" si="0"/>
        <v>0</v>
      </c>
      <c r="AR39" s="89">
        <f t="shared" si="1"/>
        <v>300000</v>
      </c>
      <c r="AS39" s="78" t="s">
        <v>60</v>
      </c>
      <c r="AT39" s="86">
        <v>0</v>
      </c>
      <c r="AU39" s="86">
        <v>0</v>
      </c>
      <c r="AV39" s="86">
        <v>0</v>
      </c>
      <c r="AW39" s="86">
        <v>0</v>
      </c>
      <c r="AX39" s="86">
        <v>0</v>
      </c>
      <c r="AY39" s="86">
        <v>0</v>
      </c>
      <c r="AZ39" s="73"/>
      <c r="BA39" s="70"/>
    </row>
    <row r="40" spans="1:53" ht="31.5" x14ac:dyDescent="0.25">
      <c r="A40" s="73"/>
      <c r="B40" s="74" t="s">
        <v>52</v>
      </c>
      <c r="C40" s="75" t="s">
        <v>1197</v>
      </c>
      <c r="D40" s="75">
        <v>1</v>
      </c>
      <c r="E40" s="74" t="s">
        <v>1350</v>
      </c>
      <c r="F40" s="76" t="s">
        <v>1351</v>
      </c>
      <c r="G40" s="75">
        <v>51103</v>
      </c>
      <c r="H40" s="76" t="s">
        <v>1285</v>
      </c>
      <c r="I40" s="74" t="s">
        <v>1286</v>
      </c>
      <c r="J40" s="74" t="s">
        <v>1352</v>
      </c>
      <c r="K40" s="74" t="s">
        <v>1353</v>
      </c>
      <c r="L40" s="75" t="s">
        <v>56</v>
      </c>
      <c r="M40" s="17" t="s">
        <v>56</v>
      </c>
      <c r="N40" s="74" t="s">
        <v>56</v>
      </c>
      <c r="O40" s="86">
        <v>0</v>
      </c>
      <c r="P40" s="86">
        <v>0</v>
      </c>
      <c r="Q40" s="86">
        <v>0</v>
      </c>
      <c r="R40" s="86">
        <v>0</v>
      </c>
      <c r="S40" s="86">
        <v>1376900</v>
      </c>
      <c r="T40" s="77" t="s">
        <v>1354</v>
      </c>
      <c r="U40" s="86">
        <v>0</v>
      </c>
      <c r="V40" s="77" t="s">
        <v>56</v>
      </c>
      <c r="W40" s="86">
        <v>0</v>
      </c>
      <c r="X40" s="86">
        <v>0</v>
      </c>
      <c r="Y40" s="77" t="s">
        <v>56</v>
      </c>
      <c r="Z40" s="86">
        <v>0</v>
      </c>
      <c r="AA40" s="77" t="s">
        <v>56</v>
      </c>
      <c r="AB40" s="86">
        <v>0</v>
      </c>
      <c r="AC40" s="86">
        <v>0</v>
      </c>
      <c r="AD40" s="77" t="s">
        <v>56</v>
      </c>
      <c r="AE40" s="86">
        <v>0</v>
      </c>
      <c r="AF40" s="77" t="s">
        <v>56</v>
      </c>
      <c r="AG40" s="86">
        <v>0</v>
      </c>
      <c r="AH40" s="86">
        <v>0</v>
      </c>
      <c r="AI40" s="77" t="s">
        <v>56</v>
      </c>
      <c r="AJ40" s="86">
        <v>0</v>
      </c>
      <c r="AK40" s="77" t="s">
        <v>56</v>
      </c>
      <c r="AL40" s="86">
        <v>0</v>
      </c>
      <c r="AM40" s="86">
        <v>0</v>
      </c>
      <c r="AN40" s="77" t="s">
        <v>56</v>
      </c>
      <c r="AO40" s="86">
        <v>0</v>
      </c>
      <c r="AP40" s="77" t="s">
        <v>56</v>
      </c>
      <c r="AQ40" s="86">
        <f t="shared" si="0"/>
        <v>1376900</v>
      </c>
      <c r="AR40" s="89">
        <f t="shared" si="1"/>
        <v>0</v>
      </c>
      <c r="AS40" s="78" t="s">
        <v>60</v>
      </c>
      <c r="AT40" s="86">
        <v>0</v>
      </c>
      <c r="AU40" s="86">
        <v>0</v>
      </c>
      <c r="AV40" s="86">
        <v>0</v>
      </c>
      <c r="AW40" s="86">
        <v>0</v>
      </c>
      <c r="AX40" s="86">
        <v>0</v>
      </c>
      <c r="AY40" s="86">
        <v>0</v>
      </c>
      <c r="AZ40" s="73"/>
      <c r="BA40" s="70"/>
    </row>
    <row r="41" spans="1:53" ht="47.25" x14ac:dyDescent="0.25">
      <c r="A41" s="73"/>
      <c r="B41" s="74" t="s">
        <v>52</v>
      </c>
      <c r="C41" s="75" t="s">
        <v>1197</v>
      </c>
      <c r="D41" s="75">
        <v>1</v>
      </c>
      <c r="E41" s="74" t="s">
        <v>1355</v>
      </c>
      <c r="F41" s="76" t="s">
        <v>1356</v>
      </c>
      <c r="G41" s="75">
        <v>51103</v>
      </c>
      <c r="H41" s="76" t="s">
        <v>1285</v>
      </c>
      <c r="I41" s="74" t="s">
        <v>1286</v>
      </c>
      <c r="J41" s="74" t="s">
        <v>1357</v>
      </c>
      <c r="K41" s="74" t="s">
        <v>1358</v>
      </c>
      <c r="L41" s="75" t="s">
        <v>56</v>
      </c>
      <c r="M41" s="17" t="s">
        <v>56</v>
      </c>
      <c r="N41" s="74" t="s">
        <v>56</v>
      </c>
      <c r="O41" s="86">
        <v>0</v>
      </c>
      <c r="P41" s="86">
        <v>0</v>
      </c>
      <c r="Q41" s="86">
        <v>0</v>
      </c>
      <c r="R41" s="86">
        <v>0</v>
      </c>
      <c r="S41" s="86">
        <v>146900</v>
      </c>
      <c r="T41" s="77" t="s">
        <v>1359</v>
      </c>
      <c r="U41" s="86">
        <v>0</v>
      </c>
      <c r="V41" s="77" t="s">
        <v>56</v>
      </c>
      <c r="W41" s="86">
        <v>0</v>
      </c>
      <c r="X41" s="86">
        <v>0</v>
      </c>
      <c r="Y41" s="77" t="s">
        <v>56</v>
      </c>
      <c r="Z41" s="86">
        <v>0</v>
      </c>
      <c r="AA41" s="77" t="s">
        <v>56</v>
      </c>
      <c r="AB41" s="86">
        <v>0</v>
      </c>
      <c r="AC41" s="86">
        <v>0</v>
      </c>
      <c r="AD41" s="77" t="s">
        <v>56</v>
      </c>
      <c r="AE41" s="86">
        <v>0</v>
      </c>
      <c r="AF41" s="77" t="s">
        <v>56</v>
      </c>
      <c r="AG41" s="86">
        <v>0</v>
      </c>
      <c r="AH41" s="86">
        <v>0</v>
      </c>
      <c r="AI41" s="77" t="s">
        <v>56</v>
      </c>
      <c r="AJ41" s="86">
        <v>0</v>
      </c>
      <c r="AK41" s="77" t="s">
        <v>56</v>
      </c>
      <c r="AL41" s="86">
        <v>0</v>
      </c>
      <c r="AM41" s="86">
        <v>0</v>
      </c>
      <c r="AN41" s="77" t="s">
        <v>56</v>
      </c>
      <c r="AO41" s="86">
        <v>0</v>
      </c>
      <c r="AP41" s="77" t="s">
        <v>56</v>
      </c>
      <c r="AQ41" s="86">
        <f t="shared" si="0"/>
        <v>146900</v>
      </c>
      <c r="AR41" s="89">
        <f t="shared" si="1"/>
        <v>0</v>
      </c>
      <c r="AS41" s="78" t="s">
        <v>60</v>
      </c>
      <c r="AT41" s="86">
        <v>0</v>
      </c>
      <c r="AU41" s="86">
        <v>0</v>
      </c>
      <c r="AV41" s="86">
        <v>0</v>
      </c>
      <c r="AW41" s="86">
        <v>0</v>
      </c>
      <c r="AX41" s="86">
        <v>0</v>
      </c>
      <c r="AY41" s="86">
        <v>0</v>
      </c>
      <c r="AZ41" s="73"/>
      <c r="BA41" s="70"/>
    </row>
    <row r="42" spans="1:53" ht="15.75" x14ac:dyDescent="0.25">
      <c r="A42" s="73"/>
      <c r="B42" s="74" t="s">
        <v>52</v>
      </c>
      <c r="C42" s="75" t="s">
        <v>1197</v>
      </c>
      <c r="D42" s="75">
        <v>1</v>
      </c>
      <c r="E42" s="74" t="s">
        <v>1364</v>
      </c>
      <c r="F42" s="76" t="s">
        <v>1365</v>
      </c>
      <c r="G42" s="75">
        <v>51103</v>
      </c>
      <c r="H42" s="76" t="s">
        <v>1285</v>
      </c>
      <c r="I42" s="74" t="s">
        <v>56</v>
      </c>
      <c r="J42" s="74" t="s">
        <v>56</v>
      </c>
      <c r="K42" s="74" t="s">
        <v>56</v>
      </c>
      <c r="L42" s="75" t="s">
        <v>1286</v>
      </c>
      <c r="M42" s="17" t="s">
        <v>1366</v>
      </c>
      <c r="N42" s="74" t="s">
        <v>1365</v>
      </c>
      <c r="O42" s="86">
        <v>0</v>
      </c>
      <c r="P42" s="86">
        <v>180000</v>
      </c>
      <c r="Q42" s="86">
        <v>0</v>
      </c>
      <c r="R42" s="86">
        <v>297500</v>
      </c>
      <c r="S42" s="86">
        <v>0</v>
      </c>
      <c r="T42" s="77" t="s">
        <v>56</v>
      </c>
      <c r="U42" s="86">
        <v>280000</v>
      </c>
      <c r="V42" s="77" t="s">
        <v>1293</v>
      </c>
      <c r="W42" s="86">
        <v>0</v>
      </c>
      <c r="X42" s="86">
        <v>0</v>
      </c>
      <c r="Y42" s="77" t="s">
        <v>56</v>
      </c>
      <c r="Z42" s="86">
        <v>0</v>
      </c>
      <c r="AA42" s="77" t="s">
        <v>56</v>
      </c>
      <c r="AB42" s="86">
        <v>0</v>
      </c>
      <c r="AC42" s="86">
        <v>0</v>
      </c>
      <c r="AD42" s="77" t="s">
        <v>56</v>
      </c>
      <c r="AE42" s="86">
        <v>0</v>
      </c>
      <c r="AF42" s="77" t="s">
        <v>56</v>
      </c>
      <c r="AG42" s="86">
        <v>0</v>
      </c>
      <c r="AH42" s="86">
        <v>0</v>
      </c>
      <c r="AI42" s="77" t="s">
        <v>56</v>
      </c>
      <c r="AJ42" s="86">
        <v>0</v>
      </c>
      <c r="AK42" s="77" t="s">
        <v>56</v>
      </c>
      <c r="AL42" s="86">
        <v>0</v>
      </c>
      <c r="AM42" s="86">
        <v>0</v>
      </c>
      <c r="AN42" s="77" t="s">
        <v>56</v>
      </c>
      <c r="AO42" s="86">
        <v>0</v>
      </c>
      <c r="AP42" s="77" t="s">
        <v>56</v>
      </c>
      <c r="AQ42" s="86">
        <f t="shared" si="0"/>
        <v>0</v>
      </c>
      <c r="AR42" s="89">
        <f t="shared" si="1"/>
        <v>757500</v>
      </c>
      <c r="AS42" s="78" t="s">
        <v>60</v>
      </c>
      <c r="AT42" s="86">
        <v>0</v>
      </c>
      <c r="AU42" s="86">
        <v>0</v>
      </c>
      <c r="AV42" s="86">
        <v>0</v>
      </c>
      <c r="AW42" s="86">
        <v>0</v>
      </c>
      <c r="AX42" s="86">
        <v>0</v>
      </c>
      <c r="AY42" s="86">
        <v>0</v>
      </c>
      <c r="AZ42" s="73"/>
      <c r="BA42" s="70"/>
    </row>
    <row r="43" spans="1:53" ht="15.75" x14ac:dyDescent="0.25">
      <c r="A43" s="73"/>
      <c r="B43" s="74" t="s">
        <v>52</v>
      </c>
      <c r="C43" s="75" t="s">
        <v>1197</v>
      </c>
      <c r="D43" s="75">
        <v>1</v>
      </c>
      <c r="E43" s="74" t="s">
        <v>1380</v>
      </c>
      <c r="F43" s="76" t="s">
        <v>1381</v>
      </c>
      <c r="G43" s="75">
        <v>51103</v>
      </c>
      <c r="H43" s="76" t="s">
        <v>1285</v>
      </c>
      <c r="I43" s="74" t="s">
        <v>56</v>
      </c>
      <c r="J43" s="74" t="s">
        <v>56</v>
      </c>
      <c r="K43" s="74" t="s">
        <v>56</v>
      </c>
      <c r="L43" s="75" t="s">
        <v>1286</v>
      </c>
      <c r="M43" s="17" t="s">
        <v>1382</v>
      </c>
      <c r="N43" s="74" t="s">
        <v>1383</v>
      </c>
      <c r="O43" s="86">
        <v>0</v>
      </c>
      <c r="P43" s="86">
        <v>0</v>
      </c>
      <c r="Q43" s="86">
        <v>0</v>
      </c>
      <c r="R43" s="86">
        <v>150000</v>
      </c>
      <c r="S43" s="86">
        <v>0</v>
      </c>
      <c r="T43" s="77" t="s">
        <v>56</v>
      </c>
      <c r="U43" s="86">
        <v>30000</v>
      </c>
      <c r="V43" s="77" t="s">
        <v>1293</v>
      </c>
      <c r="W43" s="86">
        <v>0</v>
      </c>
      <c r="X43" s="86">
        <v>0</v>
      </c>
      <c r="Y43" s="77" t="s">
        <v>56</v>
      </c>
      <c r="Z43" s="86">
        <v>30000</v>
      </c>
      <c r="AA43" s="77" t="s">
        <v>1293</v>
      </c>
      <c r="AB43" s="86">
        <v>0</v>
      </c>
      <c r="AC43" s="86">
        <v>0</v>
      </c>
      <c r="AD43" s="77" t="s">
        <v>56</v>
      </c>
      <c r="AE43" s="86">
        <v>30000</v>
      </c>
      <c r="AF43" s="77" t="s">
        <v>1293</v>
      </c>
      <c r="AG43" s="86">
        <v>0</v>
      </c>
      <c r="AH43" s="86">
        <v>0</v>
      </c>
      <c r="AI43" s="77" t="s">
        <v>56</v>
      </c>
      <c r="AJ43" s="86">
        <v>30000</v>
      </c>
      <c r="AK43" s="77" t="s">
        <v>1293</v>
      </c>
      <c r="AL43" s="86">
        <v>0</v>
      </c>
      <c r="AM43" s="86">
        <v>0</v>
      </c>
      <c r="AN43" s="77" t="s">
        <v>56</v>
      </c>
      <c r="AO43" s="86">
        <v>0</v>
      </c>
      <c r="AP43" s="77" t="s">
        <v>56</v>
      </c>
      <c r="AQ43" s="86">
        <f t="shared" si="0"/>
        <v>0</v>
      </c>
      <c r="AR43" s="89">
        <f t="shared" si="1"/>
        <v>270000</v>
      </c>
      <c r="AS43" s="78" t="s">
        <v>60</v>
      </c>
      <c r="AT43" s="86">
        <v>0</v>
      </c>
      <c r="AU43" s="86">
        <v>0</v>
      </c>
      <c r="AV43" s="86">
        <v>0</v>
      </c>
      <c r="AW43" s="86">
        <v>0</v>
      </c>
      <c r="AX43" s="86">
        <v>0</v>
      </c>
      <c r="AY43" s="86">
        <v>0</v>
      </c>
      <c r="AZ43" s="73"/>
      <c r="BA43" s="70"/>
    </row>
    <row r="44" spans="1:53" ht="47.25" x14ac:dyDescent="0.25">
      <c r="A44" s="73"/>
      <c r="B44" s="74" t="s">
        <v>52</v>
      </c>
      <c r="C44" s="75" t="s">
        <v>1197</v>
      </c>
      <c r="D44" s="75">
        <v>1</v>
      </c>
      <c r="E44" s="74" t="s">
        <v>1384</v>
      </c>
      <c r="F44" s="76" t="s">
        <v>1385</v>
      </c>
      <c r="G44" s="75">
        <v>51103</v>
      </c>
      <c r="H44" s="76" t="s">
        <v>1285</v>
      </c>
      <c r="I44" s="74" t="s">
        <v>1286</v>
      </c>
      <c r="J44" s="74" t="s">
        <v>1505</v>
      </c>
      <c r="K44" s="74" t="s">
        <v>1506</v>
      </c>
      <c r="L44" s="75" t="s">
        <v>56</v>
      </c>
      <c r="M44" s="17" t="s">
        <v>56</v>
      </c>
      <c r="N44" s="74" t="s">
        <v>56</v>
      </c>
      <c r="O44" s="86">
        <v>0</v>
      </c>
      <c r="P44" s="86">
        <v>0</v>
      </c>
      <c r="Q44" s="86">
        <v>0</v>
      </c>
      <c r="R44" s="86">
        <v>0</v>
      </c>
      <c r="S44" s="86">
        <v>32700</v>
      </c>
      <c r="T44" s="77" t="s">
        <v>1387</v>
      </c>
      <c r="U44" s="86">
        <v>0</v>
      </c>
      <c r="V44" s="77" t="s">
        <v>56</v>
      </c>
      <c r="W44" s="86">
        <v>0</v>
      </c>
      <c r="X44" s="86">
        <v>0</v>
      </c>
      <c r="Y44" s="77" t="s">
        <v>56</v>
      </c>
      <c r="Z44" s="86">
        <v>0</v>
      </c>
      <c r="AA44" s="77" t="s">
        <v>56</v>
      </c>
      <c r="AB44" s="86">
        <v>0</v>
      </c>
      <c r="AC44" s="86">
        <v>0</v>
      </c>
      <c r="AD44" s="77" t="s">
        <v>56</v>
      </c>
      <c r="AE44" s="86">
        <v>0</v>
      </c>
      <c r="AF44" s="77" t="s">
        <v>56</v>
      </c>
      <c r="AG44" s="86">
        <v>0</v>
      </c>
      <c r="AH44" s="86">
        <v>0</v>
      </c>
      <c r="AI44" s="77" t="s">
        <v>56</v>
      </c>
      <c r="AJ44" s="86">
        <v>0</v>
      </c>
      <c r="AK44" s="77" t="s">
        <v>56</v>
      </c>
      <c r="AL44" s="86">
        <v>0</v>
      </c>
      <c r="AM44" s="86">
        <v>0</v>
      </c>
      <c r="AN44" s="77" t="s">
        <v>56</v>
      </c>
      <c r="AO44" s="86">
        <v>0</v>
      </c>
      <c r="AP44" s="77" t="s">
        <v>56</v>
      </c>
      <c r="AQ44" s="86">
        <f t="shared" si="0"/>
        <v>32700</v>
      </c>
      <c r="AR44" s="89">
        <f t="shared" si="1"/>
        <v>0</v>
      </c>
      <c r="AS44" s="78" t="s">
        <v>60</v>
      </c>
      <c r="AT44" s="86">
        <v>0</v>
      </c>
      <c r="AU44" s="86">
        <v>0</v>
      </c>
      <c r="AV44" s="86">
        <v>0</v>
      </c>
      <c r="AW44" s="86">
        <v>0</v>
      </c>
      <c r="AX44" s="86">
        <v>0</v>
      </c>
      <c r="AY44" s="86">
        <v>0</v>
      </c>
      <c r="AZ44" s="73"/>
      <c r="BA44" s="70"/>
    </row>
    <row r="45" spans="1:53" ht="31.5" x14ac:dyDescent="0.25">
      <c r="A45" s="73"/>
      <c r="B45" s="74" t="s">
        <v>52</v>
      </c>
      <c r="C45" s="75" t="s">
        <v>1197</v>
      </c>
      <c r="D45" s="75">
        <v>1</v>
      </c>
      <c r="E45" s="74" t="s">
        <v>1388</v>
      </c>
      <c r="F45" s="76" t="s">
        <v>1389</v>
      </c>
      <c r="G45" s="75">
        <v>51103</v>
      </c>
      <c r="H45" s="76" t="s">
        <v>1285</v>
      </c>
      <c r="I45" s="74" t="s">
        <v>1286</v>
      </c>
      <c r="J45" s="74" t="s">
        <v>1390</v>
      </c>
      <c r="K45" s="74" t="s">
        <v>1389</v>
      </c>
      <c r="L45" s="75" t="s">
        <v>56</v>
      </c>
      <c r="M45" s="17" t="s">
        <v>56</v>
      </c>
      <c r="N45" s="74" t="s">
        <v>56</v>
      </c>
      <c r="O45" s="86">
        <v>0</v>
      </c>
      <c r="P45" s="86">
        <v>0</v>
      </c>
      <c r="Q45" s="86">
        <v>0</v>
      </c>
      <c r="R45" s="86">
        <v>0</v>
      </c>
      <c r="S45" s="86">
        <v>101400</v>
      </c>
      <c r="T45" s="77" t="s">
        <v>1387</v>
      </c>
      <c r="U45" s="86">
        <v>0</v>
      </c>
      <c r="V45" s="77" t="s">
        <v>56</v>
      </c>
      <c r="W45" s="86">
        <v>0</v>
      </c>
      <c r="X45" s="86">
        <v>0</v>
      </c>
      <c r="Y45" s="77" t="s">
        <v>56</v>
      </c>
      <c r="Z45" s="86">
        <v>0</v>
      </c>
      <c r="AA45" s="77" t="s">
        <v>56</v>
      </c>
      <c r="AB45" s="86">
        <v>0</v>
      </c>
      <c r="AC45" s="86">
        <v>0</v>
      </c>
      <c r="AD45" s="77" t="s">
        <v>56</v>
      </c>
      <c r="AE45" s="86">
        <v>0</v>
      </c>
      <c r="AF45" s="77" t="s">
        <v>56</v>
      </c>
      <c r="AG45" s="86">
        <v>0</v>
      </c>
      <c r="AH45" s="86">
        <v>0</v>
      </c>
      <c r="AI45" s="77" t="s">
        <v>56</v>
      </c>
      <c r="AJ45" s="86">
        <v>0</v>
      </c>
      <c r="AK45" s="77" t="s">
        <v>56</v>
      </c>
      <c r="AL45" s="86">
        <v>0</v>
      </c>
      <c r="AM45" s="86">
        <v>0</v>
      </c>
      <c r="AN45" s="77" t="s">
        <v>56</v>
      </c>
      <c r="AO45" s="86">
        <v>0</v>
      </c>
      <c r="AP45" s="77" t="s">
        <v>56</v>
      </c>
      <c r="AQ45" s="86">
        <f t="shared" si="0"/>
        <v>101400</v>
      </c>
      <c r="AR45" s="89">
        <f t="shared" si="1"/>
        <v>0</v>
      </c>
      <c r="AS45" s="78" t="s">
        <v>60</v>
      </c>
      <c r="AT45" s="86">
        <v>0</v>
      </c>
      <c r="AU45" s="86">
        <v>0</v>
      </c>
      <c r="AV45" s="86">
        <v>0</v>
      </c>
      <c r="AW45" s="86">
        <v>0</v>
      </c>
      <c r="AX45" s="86">
        <v>0</v>
      </c>
      <c r="AY45" s="86">
        <v>0</v>
      </c>
      <c r="AZ45" s="73"/>
      <c r="BA45" s="70"/>
    </row>
    <row r="46" spans="1:53" ht="15.75" x14ac:dyDescent="0.25">
      <c r="A46" s="73"/>
      <c r="B46" s="74" t="s">
        <v>52</v>
      </c>
      <c r="C46" s="75" t="s">
        <v>1197</v>
      </c>
      <c r="D46" s="75">
        <v>1</v>
      </c>
      <c r="E46" s="74" t="s">
        <v>1384</v>
      </c>
      <c r="F46" s="76" t="s">
        <v>1391</v>
      </c>
      <c r="G46" s="75">
        <v>51103</v>
      </c>
      <c r="H46" s="76" t="s">
        <v>1285</v>
      </c>
      <c r="I46" s="74" t="s">
        <v>56</v>
      </c>
      <c r="J46" s="74" t="s">
        <v>56</v>
      </c>
      <c r="K46" s="74" t="s">
        <v>56</v>
      </c>
      <c r="L46" s="75" t="s">
        <v>1286</v>
      </c>
      <c r="M46" s="17" t="s">
        <v>1392</v>
      </c>
      <c r="N46" s="74" t="s">
        <v>1393</v>
      </c>
      <c r="O46" s="86">
        <v>0</v>
      </c>
      <c r="P46" s="86">
        <v>814473.24</v>
      </c>
      <c r="Q46" s="86">
        <v>0</v>
      </c>
      <c r="R46" s="86">
        <v>635200</v>
      </c>
      <c r="S46" s="86">
        <v>0</v>
      </c>
      <c r="T46" s="77" t="s">
        <v>56</v>
      </c>
      <c r="U46" s="86">
        <v>1993100</v>
      </c>
      <c r="V46" s="77" t="s">
        <v>1289</v>
      </c>
      <c r="W46" s="86">
        <v>0</v>
      </c>
      <c r="X46" s="86">
        <v>0</v>
      </c>
      <c r="Y46" s="77" t="s">
        <v>56</v>
      </c>
      <c r="Z46" s="86">
        <v>472000</v>
      </c>
      <c r="AA46" s="77" t="s">
        <v>1289</v>
      </c>
      <c r="AB46" s="86">
        <v>0</v>
      </c>
      <c r="AC46" s="86">
        <v>0</v>
      </c>
      <c r="AD46" s="77" t="s">
        <v>56</v>
      </c>
      <c r="AE46" s="86">
        <v>283400</v>
      </c>
      <c r="AF46" s="77" t="s">
        <v>1289</v>
      </c>
      <c r="AG46" s="86">
        <v>0</v>
      </c>
      <c r="AH46" s="86">
        <v>0</v>
      </c>
      <c r="AI46" s="77" t="s">
        <v>56</v>
      </c>
      <c r="AJ46" s="86">
        <v>0</v>
      </c>
      <c r="AK46" s="77" t="s">
        <v>56</v>
      </c>
      <c r="AL46" s="86">
        <v>0</v>
      </c>
      <c r="AM46" s="86">
        <v>0</v>
      </c>
      <c r="AN46" s="77" t="s">
        <v>56</v>
      </c>
      <c r="AO46" s="86">
        <v>0</v>
      </c>
      <c r="AP46" s="77" t="s">
        <v>56</v>
      </c>
      <c r="AQ46" s="86">
        <f t="shared" si="0"/>
        <v>0</v>
      </c>
      <c r="AR46" s="89">
        <f t="shared" si="1"/>
        <v>4198173.24</v>
      </c>
      <c r="AS46" s="78" t="s">
        <v>60</v>
      </c>
      <c r="AT46" s="86">
        <v>0</v>
      </c>
      <c r="AU46" s="86">
        <v>0</v>
      </c>
      <c r="AV46" s="86">
        <v>0</v>
      </c>
      <c r="AW46" s="86">
        <v>0</v>
      </c>
      <c r="AX46" s="86">
        <v>0</v>
      </c>
      <c r="AY46" s="86">
        <v>0</v>
      </c>
      <c r="AZ46" s="73"/>
      <c r="BA46" s="70"/>
    </row>
    <row r="47" spans="1:53" ht="15.75" x14ac:dyDescent="0.25">
      <c r="A47" s="73"/>
      <c r="B47" s="74" t="s">
        <v>52</v>
      </c>
      <c r="C47" s="75" t="s">
        <v>1197</v>
      </c>
      <c r="D47" s="75">
        <v>1</v>
      </c>
      <c r="E47" s="74" t="s">
        <v>1394</v>
      </c>
      <c r="F47" s="76" t="s">
        <v>1395</v>
      </c>
      <c r="G47" s="75">
        <v>51103</v>
      </c>
      <c r="H47" s="76" t="s">
        <v>1285</v>
      </c>
      <c r="I47" s="74" t="s">
        <v>56</v>
      </c>
      <c r="J47" s="74" t="s">
        <v>56</v>
      </c>
      <c r="K47" s="74" t="s">
        <v>56</v>
      </c>
      <c r="L47" s="75" t="s">
        <v>1286</v>
      </c>
      <c r="M47" s="17" t="s">
        <v>1396</v>
      </c>
      <c r="N47" s="74" t="s">
        <v>1397</v>
      </c>
      <c r="O47" s="86">
        <v>0</v>
      </c>
      <c r="P47" s="86">
        <v>50000</v>
      </c>
      <c r="Q47" s="86">
        <v>0</v>
      </c>
      <c r="R47" s="86">
        <v>3649600</v>
      </c>
      <c r="S47" s="86">
        <v>0</v>
      </c>
      <c r="T47" s="77" t="s">
        <v>56</v>
      </c>
      <c r="U47" s="86">
        <v>2000000</v>
      </c>
      <c r="V47" s="77" t="s">
        <v>1293</v>
      </c>
      <c r="W47" s="86">
        <v>0</v>
      </c>
      <c r="X47" s="86">
        <v>0</v>
      </c>
      <c r="Y47" s="77" t="s">
        <v>56</v>
      </c>
      <c r="Z47" s="86">
        <v>1750000</v>
      </c>
      <c r="AA47" s="77" t="s">
        <v>1293</v>
      </c>
      <c r="AB47" s="86">
        <v>0</v>
      </c>
      <c r="AC47" s="86">
        <v>0</v>
      </c>
      <c r="AD47" s="77" t="s">
        <v>56</v>
      </c>
      <c r="AE47" s="86">
        <v>250000</v>
      </c>
      <c r="AF47" s="77" t="s">
        <v>1293</v>
      </c>
      <c r="AG47" s="86">
        <v>0</v>
      </c>
      <c r="AH47" s="86">
        <v>0</v>
      </c>
      <c r="AI47" s="77" t="s">
        <v>56</v>
      </c>
      <c r="AJ47" s="86">
        <v>0</v>
      </c>
      <c r="AK47" s="77" t="s">
        <v>56</v>
      </c>
      <c r="AL47" s="86">
        <v>0</v>
      </c>
      <c r="AM47" s="86">
        <v>0</v>
      </c>
      <c r="AN47" s="77" t="s">
        <v>56</v>
      </c>
      <c r="AO47" s="86">
        <v>0</v>
      </c>
      <c r="AP47" s="77" t="s">
        <v>56</v>
      </c>
      <c r="AQ47" s="86">
        <f t="shared" si="0"/>
        <v>0</v>
      </c>
      <c r="AR47" s="89">
        <f t="shared" si="1"/>
        <v>7699600</v>
      </c>
      <c r="AS47" s="78" t="s">
        <v>60</v>
      </c>
      <c r="AT47" s="86">
        <v>0</v>
      </c>
      <c r="AU47" s="86">
        <v>0</v>
      </c>
      <c r="AV47" s="86">
        <v>0</v>
      </c>
      <c r="AW47" s="86">
        <v>0</v>
      </c>
      <c r="AX47" s="86">
        <v>0</v>
      </c>
      <c r="AY47" s="86">
        <v>0</v>
      </c>
      <c r="AZ47" s="73"/>
      <c r="BA47" s="70"/>
    </row>
    <row r="48" spans="1:53" ht="31.5" x14ac:dyDescent="0.25">
      <c r="A48" s="73"/>
      <c r="B48" s="74" t="s">
        <v>52</v>
      </c>
      <c r="C48" s="75" t="s">
        <v>1197</v>
      </c>
      <c r="D48" s="75">
        <v>1</v>
      </c>
      <c r="E48" s="74" t="s">
        <v>1398</v>
      </c>
      <c r="F48" s="76" t="s">
        <v>1399</v>
      </c>
      <c r="G48" s="75">
        <v>51103</v>
      </c>
      <c r="H48" s="76" t="s">
        <v>1285</v>
      </c>
      <c r="I48" s="74" t="s">
        <v>1286</v>
      </c>
      <c r="J48" s="74" t="s">
        <v>1400</v>
      </c>
      <c r="K48" s="74" t="s">
        <v>1399</v>
      </c>
      <c r="L48" s="75" t="s">
        <v>56</v>
      </c>
      <c r="M48" s="17" t="s">
        <v>56</v>
      </c>
      <c r="N48" s="74" t="s">
        <v>56</v>
      </c>
      <c r="O48" s="86">
        <v>0</v>
      </c>
      <c r="P48" s="86">
        <v>0</v>
      </c>
      <c r="Q48" s="86">
        <v>0</v>
      </c>
      <c r="R48" s="86">
        <v>0</v>
      </c>
      <c r="S48" s="86">
        <v>23800</v>
      </c>
      <c r="T48" s="77" t="s">
        <v>1401</v>
      </c>
      <c r="U48" s="86">
        <v>0</v>
      </c>
      <c r="V48" s="77" t="s">
        <v>56</v>
      </c>
      <c r="W48" s="86">
        <v>0</v>
      </c>
      <c r="X48" s="86">
        <v>0</v>
      </c>
      <c r="Y48" s="77" t="s">
        <v>56</v>
      </c>
      <c r="Z48" s="86">
        <v>0</v>
      </c>
      <c r="AA48" s="77" t="s">
        <v>56</v>
      </c>
      <c r="AB48" s="86">
        <v>0</v>
      </c>
      <c r="AC48" s="86">
        <v>0</v>
      </c>
      <c r="AD48" s="77" t="s">
        <v>56</v>
      </c>
      <c r="AE48" s="86">
        <v>0</v>
      </c>
      <c r="AF48" s="77" t="s">
        <v>56</v>
      </c>
      <c r="AG48" s="86">
        <v>0</v>
      </c>
      <c r="AH48" s="86">
        <v>0</v>
      </c>
      <c r="AI48" s="77" t="s">
        <v>56</v>
      </c>
      <c r="AJ48" s="86">
        <v>0</v>
      </c>
      <c r="AK48" s="77" t="s">
        <v>56</v>
      </c>
      <c r="AL48" s="86">
        <v>0</v>
      </c>
      <c r="AM48" s="86">
        <v>0</v>
      </c>
      <c r="AN48" s="77" t="s">
        <v>56</v>
      </c>
      <c r="AO48" s="86">
        <v>0</v>
      </c>
      <c r="AP48" s="77" t="s">
        <v>56</v>
      </c>
      <c r="AQ48" s="86">
        <f t="shared" si="0"/>
        <v>23800</v>
      </c>
      <c r="AR48" s="89">
        <f t="shared" si="1"/>
        <v>0</v>
      </c>
      <c r="AS48" s="78" t="s">
        <v>60</v>
      </c>
      <c r="AT48" s="86">
        <v>0</v>
      </c>
      <c r="AU48" s="86">
        <v>0</v>
      </c>
      <c r="AV48" s="86">
        <v>0</v>
      </c>
      <c r="AW48" s="86">
        <v>0</v>
      </c>
      <c r="AX48" s="86">
        <v>0</v>
      </c>
      <c r="AY48" s="86">
        <v>0</v>
      </c>
      <c r="AZ48" s="73"/>
      <c r="BA48" s="70"/>
    </row>
    <row r="49" spans="1:53" ht="15.75" x14ac:dyDescent="0.25">
      <c r="A49" s="73"/>
      <c r="B49" s="74" t="s">
        <v>52</v>
      </c>
      <c r="C49" s="75" t="s">
        <v>1197</v>
      </c>
      <c r="D49" s="75">
        <v>1</v>
      </c>
      <c r="E49" s="74" t="s">
        <v>1402</v>
      </c>
      <c r="F49" s="76" t="s">
        <v>1403</v>
      </c>
      <c r="G49" s="75">
        <v>51103</v>
      </c>
      <c r="H49" s="76" t="s">
        <v>1285</v>
      </c>
      <c r="I49" s="74" t="s">
        <v>56</v>
      </c>
      <c r="J49" s="74" t="s">
        <v>56</v>
      </c>
      <c r="K49" s="74" t="s">
        <v>56</v>
      </c>
      <c r="L49" s="75" t="s">
        <v>1286</v>
      </c>
      <c r="M49" s="17" t="s">
        <v>1404</v>
      </c>
      <c r="N49" s="74" t="s">
        <v>1403</v>
      </c>
      <c r="O49" s="86">
        <v>0</v>
      </c>
      <c r="P49" s="86">
        <v>167500</v>
      </c>
      <c r="Q49" s="86">
        <v>0</v>
      </c>
      <c r="R49" s="86">
        <v>0</v>
      </c>
      <c r="S49" s="86">
        <v>0</v>
      </c>
      <c r="T49" s="77" t="s">
        <v>56</v>
      </c>
      <c r="U49" s="86">
        <v>210000</v>
      </c>
      <c r="V49" s="77" t="s">
        <v>1293</v>
      </c>
      <c r="W49" s="86">
        <v>0</v>
      </c>
      <c r="X49" s="86">
        <v>0</v>
      </c>
      <c r="Y49" s="77" t="s">
        <v>56</v>
      </c>
      <c r="Z49" s="86">
        <v>0</v>
      </c>
      <c r="AA49" s="77" t="s">
        <v>56</v>
      </c>
      <c r="AB49" s="86">
        <v>0</v>
      </c>
      <c r="AC49" s="86">
        <v>0</v>
      </c>
      <c r="AD49" s="77" t="s">
        <v>56</v>
      </c>
      <c r="AE49" s="86">
        <v>0</v>
      </c>
      <c r="AF49" s="77" t="s">
        <v>56</v>
      </c>
      <c r="AG49" s="86">
        <v>0</v>
      </c>
      <c r="AH49" s="86">
        <v>0</v>
      </c>
      <c r="AI49" s="77" t="s">
        <v>56</v>
      </c>
      <c r="AJ49" s="86">
        <v>0</v>
      </c>
      <c r="AK49" s="77" t="s">
        <v>56</v>
      </c>
      <c r="AL49" s="86">
        <v>0</v>
      </c>
      <c r="AM49" s="86">
        <v>0</v>
      </c>
      <c r="AN49" s="77" t="s">
        <v>56</v>
      </c>
      <c r="AO49" s="86">
        <v>0</v>
      </c>
      <c r="AP49" s="77" t="s">
        <v>56</v>
      </c>
      <c r="AQ49" s="86">
        <f t="shared" si="0"/>
        <v>0</v>
      </c>
      <c r="AR49" s="89">
        <f t="shared" si="1"/>
        <v>377500</v>
      </c>
      <c r="AS49" s="78" t="s">
        <v>60</v>
      </c>
      <c r="AT49" s="86">
        <v>0</v>
      </c>
      <c r="AU49" s="86">
        <v>0</v>
      </c>
      <c r="AV49" s="86">
        <v>0</v>
      </c>
      <c r="AW49" s="86">
        <v>0</v>
      </c>
      <c r="AX49" s="86">
        <v>0</v>
      </c>
      <c r="AY49" s="86">
        <v>0</v>
      </c>
      <c r="AZ49" s="73"/>
      <c r="BA49" s="70"/>
    </row>
    <row r="50" spans="1:53" ht="15.75" x14ac:dyDescent="0.25">
      <c r="A50" s="73"/>
      <c r="B50" s="74" t="s">
        <v>52</v>
      </c>
      <c r="C50" s="75" t="s">
        <v>1197</v>
      </c>
      <c r="D50" s="75">
        <v>1</v>
      </c>
      <c r="E50" s="74" t="s">
        <v>1405</v>
      </c>
      <c r="F50" s="76" t="s">
        <v>1406</v>
      </c>
      <c r="G50" s="75">
        <v>51103</v>
      </c>
      <c r="H50" s="76" t="s">
        <v>1285</v>
      </c>
      <c r="I50" s="74" t="s">
        <v>56</v>
      </c>
      <c r="J50" s="74" t="s">
        <v>56</v>
      </c>
      <c r="K50" s="74" t="s">
        <v>56</v>
      </c>
      <c r="L50" s="75" t="s">
        <v>1286</v>
      </c>
      <c r="M50" s="17" t="s">
        <v>1407</v>
      </c>
      <c r="N50" s="74" t="s">
        <v>1406</v>
      </c>
      <c r="O50" s="86">
        <v>0</v>
      </c>
      <c r="P50" s="86">
        <v>450000</v>
      </c>
      <c r="Q50" s="86">
        <v>0</v>
      </c>
      <c r="R50" s="86">
        <v>0</v>
      </c>
      <c r="S50" s="86">
        <v>0</v>
      </c>
      <c r="T50" s="77" t="s">
        <v>56</v>
      </c>
      <c r="U50" s="86">
        <v>55000</v>
      </c>
      <c r="V50" s="77" t="s">
        <v>1293</v>
      </c>
      <c r="W50" s="86">
        <v>0</v>
      </c>
      <c r="X50" s="86">
        <v>0</v>
      </c>
      <c r="Y50" s="77" t="s">
        <v>56</v>
      </c>
      <c r="Z50" s="86">
        <v>0</v>
      </c>
      <c r="AA50" s="77" t="s">
        <v>56</v>
      </c>
      <c r="AB50" s="86">
        <v>0</v>
      </c>
      <c r="AC50" s="86">
        <v>0</v>
      </c>
      <c r="AD50" s="77" t="s">
        <v>56</v>
      </c>
      <c r="AE50" s="86">
        <v>0</v>
      </c>
      <c r="AF50" s="77" t="s">
        <v>56</v>
      </c>
      <c r="AG50" s="86">
        <v>0</v>
      </c>
      <c r="AH50" s="86">
        <v>0</v>
      </c>
      <c r="AI50" s="77" t="s">
        <v>56</v>
      </c>
      <c r="AJ50" s="86">
        <v>0</v>
      </c>
      <c r="AK50" s="77" t="s">
        <v>56</v>
      </c>
      <c r="AL50" s="86">
        <v>0</v>
      </c>
      <c r="AM50" s="86">
        <v>0</v>
      </c>
      <c r="AN50" s="77" t="s">
        <v>56</v>
      </c>
      <c r="AO50" s="86">
        <v>0</v>
      </c>
      <c r="AP50" s="77" t="s">
        <v>56</v>
      </c>
      <c r="AQ50" s="86">
        <f t="shared" si="0"/>
        <v>0</v>
      </c>
      <c r="AR50" s="89">
        <f t="shared" si="1"/>
        <v>505000</v>
      </c>
      <c r="AS50" s="78" t="s">
        <v>60</v>
      </c>
      <c r="AT50" s="86">
        <v>0</v>
      </c>
      <c r="AU50" s="86">
        <v>0</v>
      </c>
      <c r="AV50" s="86">
        <v>0</v>
      </c>
      <c r="AW50" s="86">
        <v>0</v>
      </c>
      <c r="AX50" s="86">
        <v>0</v>
      </c>
      <c r="AY50" s="86">
        <v>0</v>
      </c>
      <c r="AZ50" s="73"/>
      <c r="BA50" s="70"/>
    </row>
    <row r="51" spans="1:53" ht="31.5" x14ac:dyDescent="0.25">
      <c r="A51" s="73"/>
      <c r="B51" s="74" t="s">
        <v>52</v>
      </c>
      <c r="C51" s="75" t="s">
        <v>1197</v>
      </c>
      <c r="D51" s="75">
        <v>1</v>
      </c>
      <c r="E51" s="74" t="s">
        <v>1408</v>
      </c>
      <c r="F51" s="76" t="s">
        <v>1409</v>
      </c>
      <c r="G51" s="75">
        <v>51103</v>
      </c>
      <c r="H51" s="76" t="s">
        <v>1285</v>
      </c>
      <c r="I51" s="74" t="s">
        <v>1286</v>
      </c>
      <c r="J51" s="74" t="s">
        <v>1410</v>
      </c>
      <c r="K51" s="74" t="s">
        <v>1492</v>
      </c>
      <c r="L51" s="75" t="s">
        <v>56</v>
      </c>
      <c r="M51" s="17" t="s">
        <v>56</v>
      </c>
      <c r="N51" s="74" t="s">
        <v>56</v>
      </c>
      <c r="O51" s="86">
        <v>0</v>
      </c>
      <c r="P51" s="86">
        <v>0</v>
      </c>
      <c r="Q51" s="86">
        <v>0</v>
      </c>
      <c r="R51" s="86">
        <v>0</v>
      </c>
      <c r="S51" s="86">
        <v>100400</v>
      </c>
      <c r="T51" s="77" t="s">
        <v>1411</v>
      </c>
      <c r="U51" s="86">
        <v>0</v>
      </c>
      <c r="V51" s="77" t="s">
        <v>56</v>
      </c>
      <c r="W51" s="86">
        <v>0</v>
      </c>
      <c r="X51" s="86">
        <v>0</v>
      </c>
      <c r="Y51" s="77" t="s">
        <v>56</v>
      </c>
      <c r="Z51" s="86">
        <v>0</v>
      </c>
      <c r="AA51" s="77" t="s">
        <v>56</v>
      </c>
      <c r="AB51" s="86">
        <v>0</v>
      </c>
      <c r="AC51" s="86">
        <v>0</v>
      </c>
      <c r="AD51" s="77" t="s">
        <v>56</v>
      </c>
      <c r="AE51" s="86">
        <v>0</v>
      </c>
      <c r="AF51" s="77" t="s">
        <v>56</v>
      </c>
      <c r="AG51" s="86">
        <v>0</v>
      </c>
      <c r="AH51" s="86">
        <v>0</v>
      </c>
      <c r="AI51" s="77" t="s">
        <v>56</v>
      </c>
      <c r="AJ51" s="86">
        <v>0</v>
      </c>
      <c r="AK51" s="77" t="s">
        <v>56</v>
      </c>
      <c r="AL51" s="86">
        <v>0</v>
      </c>
      <c r="AM51" s="86">
        <v>0</v>
      </c>
      <c r="AN51" s="77" t="s">
        <v>56</v>
      </c>
      <c r="AO51" s="86">
        <v>0</v>
      </c>
      <c r="AP51" s="77" t="s">
        <v>56</v>
      </c>
      <c r="AQ51" s="86">
        <f t="shared" si="0"/>
        <v>100400</v>
      </c>
      <c r="AR51" s="89">
        <f t="shared" si="1"/>
        <v>0</v>
      </c>
      <c r="AS51" s="78" t="s">
        <v>60</v>
      </c>
      <c r="AT51" s="86">
        <v>0</v>
      </c>
      <c r="AU51" s="86">
        <v>0</v>
      </c>
      <c r="AV51" s="86">
        <v>0</v>
      </c>
      <c r="AW51" s="86">
        <v>0</v>
      </c>
      <c r="AX51" s="86">
        <v>0</v>
      </c>
      <c r="AY51" s="86">
        <v>0</v>
      </c>
      <c r="AZ51" s="73"/>
      <c r="BA51" s="70"/>
    </row>
    <row r="52" spans="1:53" ht="15.75" x14ac:dyDescent="0.25">
      <c r="A52" s="73"/>
      <c r="B52" s="74" t="s">
        <v>52</v>
      </c>
      <c r="C52" s="75" t="s">
        <v>1197</v>
      </c>
      <c r="D52" s="75">
        <v>1</v>
      </c>
      <c r="E52" s="74" t="s">
        <v>1416</v>
      </c>
      <c r="F52" s="76" t="s">
        <v>1417</v>
      </c>
      <c r="G52" s="75">
        <v>51103</v>
      </c>
      <c r="H52" s="76" t="s">
        <v>1285</v>
      </c>
      <c r="I52" s="74" t="s">
        <v>56</v>
      </c>
      <c r="J52" s="74" t="s">
        <v>56</v>
      </c>
      <c r="K52" s="74" t="s">
        <v>56</v>
      </c>
      <c r="L52" s="75" t="s">
        <v>1286</v>
      </c>
      <c r="M52" s="17" t="s">
        <v>1418</v>
      </c>
      <c r="N52" s="74" t="s">
        <v>1419</v>
      </c>
      <c r="O52" s="86">
        <v>0</v>
      </c>
      <c r="P52" s="86">
        <v>0</v>
      </c>
      <c r="Q52" s="86">
        <v>0</v>
      </c>
      <c r="R52" s="86">
        <v>30000</v>
      </c>
      <c r="S52" s="86">
        <v>0</v>
      </c>
      <c r="T52" s="77" t="s">
        <v>56</v>
      </c>
      <c r="U52" s="86">
        <v>15000</v>
      </c>
      <c r="V52" s="77" t="s">
        <v>1293</v>
      </c>
      <c r="W52" s="86">
        <v>0</v>
      </c>
      <c r="X52" s="86">
        <v>0</v>
      </c>
      <c r="Y52" s="77" t="s">
        <v>56</v>
      </c>
      <c r="Z52" s="86">
        <v>15000</v>
      </c>
      <c r="AA52" s="77" t="s">
        <v>1293</v>
      </c>
      <c r="AB52" s="86">
        <v>0</v>
      </c>
      <c r="AC52" s="86">
        <v>0</v>
      </c>
      <c r="AD52" s="77" t="s">
        <v>56</v>
      </c>
      <c r="AE52" s="86">
        <v>15000</v>
      </c>
      <c r="AF52" s="77" t="s">
        <v>1293</v>
      </c>
      <c r="AG52" s="86">
        <v>0</v>
      </c>
      <c r="AH52" s="86">
        <v>0</v>
      </c>
      <c r="AI52" s="77" t="s">
        <v>56</v>
      </c>
      <c r="AJ52" s="86">
        <v>15000</v>
      </c>
      <c r="AK52" s="77" t="s">
        <v>1293</v>
      </c>
      <c r="AL52" s="86">
        <v>0</v>
      </c>
      <c r="AM52" s="86">
        <v>0</v>
      </c>
      <c r="AN52" s="77" t="s">
        <v>56</v>
      </c>
      <c r="AO52" s="86">
        <v>0</v>
      </c>
      <c r="AP52" s="77" t="s">
        <v>56</v>
      </c>
      <c r="AQ52" s="86">
        <f t="shared" si="0"/>
        <v>0</v>
      </c>
      <c r="AR52" s="89">
        <f t="shared" si="1"/>
        <v>90000</v>
      </c>
      <c r="AS52" s="78" t="s">
        <v>60</v>
      </c>
      <c r="AT52" s="86">
        <v>0</v>
      </c>
      <c r="AU52" s="86">
        <v>0</v>
      </c>
      <c r="AV52" s="86">
        <v>0</v>
      </c>
      <c r="AW52" s="86">
        <v>0</v>
      </c>
      <c r="AX52" s="86">
        <v>0</v>
      </c>
      <c r="AY52" s="86">
        <v>0</v>
      </c>
      <c r="AZ52" s="73"/>
      <c r="BA52" s="70"/>
    </row>
    <row r="53" spans="1:53" ht="15.75" x14ac:dyDescent="0.25">
      <c r="A53" s="73"/>
      <c r="B53" s="74" t="s">
        <v>52</v>
      </c>
      <c r="C53" s="75" t="s">
        <v>1197</v>
      </c>
      <c r="D53" s="75">
        <v>1</v>
      </c>
      <c r="E53" s="74" t="s">
        <v>1420</v>
      </c>
      <c r="F53" s="76" t="s">
        <v>1421</v>
      </c>
      <c r="G53" s="75">
        <v>51103</v>
      </c>
      <c r="H53" s="76" t="s">
        <v>1285</v>
      </c>
      <c r="I53" s="74" t="s">
        <v>56</v>
      </c>
      <c r="J53" s="74" t="s">
        <v>56</v>
      </c>
      <c r="K53" s="74" t="s">
        <v>56</v>
      </c>
      <c r="L53" s="75" t="s">
        <v>1286</v>
      </c>
      <c r="M53" s="17" t="s">
        <v>1422</v>
      </c>
      <c r="N53" s="74" t="s">
        <v>1289</v>
      </c>
      <c r="O53" s="86">
        <v>0</v>
      </c>
      <c r="P53" s="86">
        <v>834826</v>
      </c>
      <c r="Q53" s="86">
        <v>0</v>
      </c>
      <c r="R53" s="86">
        <v>1074401.79</v>
      </c>
      <c r="S53" s="86">
        <v>0</v>
      </c>
      <c r="T53" s="77" t="s">
        <v>56</v>
      </c>
      <c r="U53" s="86">
        <v>1418900</v>
      </c>
      <c r="V53" s="77" t="s">
        <v>1289</v>
      </c>
      <c r="W53" s="86">
        <v>0</v>
      </c>
      <c r="X53" s="86">
        <v>0</v>
      </c>
      <c r="Y53" s="77" t="s">
        <v>56</v>
      </c>
      <c r="Z53" s="86">
        <v>296300</v>
      </c>
      <c r="AA53" s="77" t="s">
        <v>1289</v>
      </c>
      <c r="AB53" s="86">
        <v>0</v>
      </c>
      <c r="AC53" s="86">
        <v>0</v>
      </c>
      <c r="AD53" s="77" t="s">
        <v>56</v>
      </c>
      <c r="AE53" s="86">
        <v>196000</v>
      </c>
      <c r="AF53" s="77" t="s">
        <v>1289</v>
      </c>
      <c r="AG53" s="86">
        <v>0</v>
      </c>
      <c r="AH53" s="86">
        <v>0</v>
      </c>
      <c r="AI53" s="77" t="s">
        <v>56</v>
      </c>
      <c r="AJ53" s="86">
        <v>48800</v>
      </c>
      <c r="AK53" s="77" t="s">
        <v>1289</v>
      </c>
      <c r="AL53" s="86">
        <v>0</v>
      </c>
      <c r="AM53" s="86">
        <v>0</v>
      </c>
      <c r="AN53" s="77" t="s">
        <v>56</v>
      </c>
      <c r="AO53" s="86">
        <v>0</v>
      </c>
      <c r="AP53" s="77" t="s">
        <v>56</v>
      </c>
      <c r="AQ53" s="86">
        <f t="shared" si="0"/>
        <v>0</v>
      </c>
      <c r="AR53" s="89">
        <f t="shared" si="1"/>
        <v>3869227.79</v>
      </c>
      <c r="AS53" s="78" t="s">
        <v>60</v>
      </c>
      <c r="AT53" s="86">
        <v>0</v>
      </c>
      <c r="AU53" s="86">
        <v>0</v>
      </c>
      <c r="AV53" s="86">
        <v>0</v>
      </c>
      <c r="AW53" s="86">
        <v>0</v>
      </c>
      <c r="AX53" s="86">
        <v>0</v>
      </c>
      <c r="AY53" s="86">
        <v>0</v>
      </c>
      <c r="AZ53" s="73"/>
      <c r="BA53" s="70"/>
    </row>
    <row r="54" spans="1:53" ht="15.75" x14ac:dyDescent="0.25">
      <c r="A54" s="73"/>
      <c r="B54" s="74" t="s">
        <v>52</v>
      </c>
      <c r="C54" s="75" t="s">
        <v>1197</v>
      </c>
      <c r="D54" s="75">
        <v>1</v>
      </c>
      <c r="E54" s="74" t="s">
        <v>1423</v>
      </c>
      <c r="F54" s="76" t="s">
        <v>1424</v>
      </c>
      <c r="G54" s="75">
        <v>51103</v>
      </c>
      <c r="H54" s="76" t="s">
        <v>1285</v>
      </c>
      <c r="I54" s="74" t="s">
        <v>56</v>
      </c>
      <c r="J54" s="74" t="s">
        <v>56</v>
      </c>
      <c r="K54" s="74" t="s">
        <v>56</v>
      </c>
      <c r="L54" s="75" t="s">
        <v>1286</v>
      </c>
      <c r="M54" s="17" t="s">
        <v>1425</v>
      </c>
      <c r="N54" s="74" t="s">
        <v>1424</v>
      </c>
      <c r="O54" s="86">
        <v>0</v>
      </c>
      <c r="P54" s="86">
        <v>500000</v>
      </c>
      <c r="Q54" s="86">
        <v>0</v>
      </c>
      <c r="R54" s="86">
        <v>5108700</v>
      </c>
      <c r="S54" s="86">
        <v>0</v>
      </c>
      <c r="T54" s="77" t="s">
        <v>56</v>
      </c>
      <c r="U54" s="86">
        <v>2500000</v>
      </c>
      <c r="V54" s="77" t="s">
        <v>1293</v>
      </c>
      <c r="W54" s="86">
        <v>0</v>
      </c>
      <c r="X54" s="86">
        <v>0</v>
      </c>
      <c r="Y54" s="77" t="s">
        <v>56</v>
      </c>
      <c r="Z54" s="86">
        <v>232400</v>
      </c>
      <c r="AA54" s="77" t="s">
        <v>1293</v>
      </c>
      <c r="AB54" s="86">
        <v>0</v>
      </c>
      <c r="AC54" s="86">
        <v>0</v>
      </c>
      <c r="AD54" s="77" t="s">
        <v>56</v>
      </c>
      <c r="AE54" s="86">
        <v>0</v>
      </c>
      <c r="AF54" s="77" t="s">
        <v>56</v>
      </c>
      <c r="AG54" s="86">
        <v>0</v>
      </c>
      <c r="AH54" s="86">
        <v>0</v>
      </c>
      <c r="AI54" s="77" t="s">
        <v>56</v>
      </c>
      <c r="AJ54" s="86">
        <v>0</v>
      </c>
      <c r="AK54" s="77" t="s">
        <v>56</v>
      </c>
      <c r="AL54" s="86">
        <v>0</v>
      </c>
      <c r="AM54" s="86">
        <v>0</v>
      </c>
      <c r="AN54" s="77" t="s">
        <v>56</v>
      </c>
      <c r="AO54" s="86">
        <v>0</v>
      </c>
      <c r="AP54" s="77" t="s">
        <v>56</v>
      </c>
      <c r="AQ54" s="86">
        <f t="shared" si="0"/>
        <v>0</v>
      </c>
      <c r="AR54" s="89">
        <f t="shared" si="1"/>
        <v>8341100</v>
      </c>
      <c r="AS54" s="78" t="s">
        <v>60</v>
      </c>
      <c r="AT54" s="86">
        <v>0</v>
      </c>
      <c r="AU54" s="86">
        <v>0</v>
      </c>
      <c r="AV54" s="86">
        <v>0</v>
      </c>
      <c r="AW54" s="86">
        <v>0</v>
      </c>
      <c r="AX54" s="86">
        <v>0</v>
      </c>
      <c r="AY54" s="86">
        <v>0</v>
      </c>
      <c r="AZ54" s="73"/>
      <c r="BA54" s="70"/>
    </row>
    <row r="55" spans="1:53" ht="15.75" x14ac:dyDescent="0.25">
      <c r="A55" s="73"/>
      <c r="B55" s="74" t="s">
        <v>52</v>
      </c>
      <c r="C55" s="75" t="s">
        <v>1197</v>
      </c>
      <c r="D55" s="75">
        <v>1</v>
      </c>
      <c r="E55" s="74" t="s">
        <v>1426</v>
      </c>
      <c r="F55" s="76" t="s">
        <v>1427</v>
      </c>
      <c r="G55" s="75">
        <v>51103</v>
      </c>
      <c r="H55" s="76" t="s">
        <v>1285</v>
      </c>
      <c r="I55" s="74" t="s">
        <v>56</v>
      </c>
      <c r="J55" s="74" t="s">
        <v>56</v>
      </c>
      <c r="K55" s="74" t="s">
        <v>56</v>
      </c>
      <c r="L55" s="75" t="s">
        <v>1286</v>
      </c>
      <c r="M55" s="17" t="s">
        <v>1428</v>
      </c>
      <c r="N55" s="74" t="s">
        <v>1574</v>
      </c>
      <c r="O55" s="86">
        <v>0</v>
      </c>
      <c r="P55" s="86">
        <v>0</v>
      </c>
      <c r="Q55" s="86">
        <v>0</v>
      </c>
      <c r="R55" s="86">
        <v>0</v>
      </c>
      <c r="S55" s="86">
        <v>0</v>
      </c>
      <c r="T55" s="77" t="s">
        <v>56</v>
      </c>
      <c r="U55" s="86">
        <v>250000</v>
      </c>
      <c r="V55" s="77" t="s">
        <v>1293</v>
      </c>
      <c r="W55" s="86">
        <v>0</v>
      </c>
      <c r="X55" s="86">
        <v>0</v>
      </c>
      <c r="Y55" s="77" t="s">
        <v>56</v>
      </c>
      <c r="Z55" s="86">
        <v>250000</v>
      </c>
      <c r="AA55" s="77" t="s">
        <v>1293</v>
      </c>
      <c r="AB55" s="86">
        <v>0</v>
      </c>
      <c r="AC55" s="86">
        <v>0</v>
      </c>
      <c r="AD55" s="77" t="s">
        <v>56</v>
      </c>
      <c r="AE55" s="86">
        <v>0</v>
      </c>
      <c r="AF55" s="77" t="s">
        <v>56</v>
      </c>
      <c r="AG55" s="86">
        <v>0</v>
      </c>
      <c r="AH55" s="86">
        <v>0</v>
      </c>
      <c r="AI55" s="77" t="s">
        <v>56</v>
      </c>
      <c r="AJ55" s="86">
        <v>0</v>
      </c>
      <c r="AK55" s="77" t="s">
        <v>56</v>
      </c>
      <c r="AL55" s="86">
        <v>0</v>
      </c>
      <c r="AM55" s="86">
        <v>0</v>
      </c>
      <c r="AN55" s="77" t="s">
        <v>56</v>
      </c>
      <c r="AO55" s="86">
        <v>0</v>
      </c>
      <c r="AP55" s="77" t="s">
        <v>56</v>
      </c>
      <c r="AQ55" s="86">
        <f t="shared" si="0"/>
        <v>0</v>
      </c>
      <c r="AR55" s="89">
        <f t="shared" si="1"/>
        <v>500000</v>
      </c>
      <c r="AS55" s="78" t="s">
        <v>60</v>
      </c>
      <c r="AT55" s="86">
        <v>0</v>
      </c>
      <c r="AU55" s="86">
        <v>0</v>
      </c>
      <c r="AV55" s="86">
        <v>0</v>
      </c>
      <c r="AW55" s="86">
        <v>0</v>
      </c>
      <c r="AX55" s="86">
        <v>0</v>
      </c>
      <c r="AY55" s="86">
        <v>0</v>
      </c>
      <c r="AZ55" s="73"/>
      <c r="BA55" s="70"/>
    </row>
    <row r="56" spans="1:53" s="73" customFormat="1" ht="63" x14ac:dyDescent="0.25">
      <c r="B56" s="74" t="s">
        <v>52</v>
      </c>
      <c r="C56" s="75" t="s">
        <v>314</v>
      </c>
      <c r="D56" s="75" t="s">
        <v>70</v>
      </c>
      <c r="E56" s="74" t="s">
        <v>228</v>
      </c>
      <c r="F56" s="76" t="s">
        <v>229</v>
      </c>
      <c r="G56" s="75">
        <v>54100</v>
      </c>
      <c r="H56" s="76" t="s">
        <v>379</v>
      </c>
      <c r="I56" s="74" t="s">
        <v>56</v>
      </c>
      <c r="J56" s="74" t="s">
        <v>56</v>
      </c>
      <c r="K56" s="74" t="s">
        <v>56</v>
      </c>
      <c r="L56" s="75" t="s">
        <v>284</v>
      </c>
      <c r="M56" s="17" t="s">
        <v>592</v>
      </c>
      <c r="N56" s="74" t="s">
        <v>593</v>
      </c>
      <c r="O56" s="86">
        <v>0</v>
      </c>
      <c r="P56" s="86">
        <v>0</v>
      </c>
      <c r="Q56" s="86">
        <v>0</v>
      </c>
      <c r="R56" s="86">
        <v>210000</v>
      </c>
      <c r="S56" s="86">
        <v>0</v>
      </c>
      <c r="T56" s="77" t="s">
        <v>56</v>
      </c>
      <c r="U56" s="86">
        <v>0</v>
      </c>
      <c r="V56" s="77" t="s">
        <v>56</v>
      </c>
      <c r="W56" s="86">
        <f>1400000*0.05*0.1</f>
        <v>7000</v>
      </c>
      <c r="X56" s="86">
        <v>0</v>
      </c>
      <c r="Y56" s="77" t="s">
        <v>56</v>
      </c>
      <c r="Z56" s="86">
        <v>1400000</v>
      </c>
      <c r="AA56" s="77" t="s">
        <v>594</v>
      </c>
      <c r="AB56" s="86">
        <f>1390000*0.05*0.4</f>
        <v>27800</v>
      </c>
      <c r="AC56" s="86">
        <v>0</v>
      </c>
      <c r="AD56" s="77" t="s">
        <v>56</v>
      </c>
      <c r="AE56" s="86">
        <v>590000</v>
      </c>
      <c r="AF56" s="77" t="s">
        <v>595</v>
      </c>
      <c r="AG56" s="86">
        <f>1400000*0.05*0.5+500000*0.04</f>
        <v>55000</v>
      </c>
      <c r="AH56" s="86">
        <v>0</v>
      </c>
      <c r="AI56" s="77" t="s">
        <v>56</v>
      </c>
      <c r="AJ56" s="86">
        <v>0</v>
      </c>
      <c r="AK56" s="77" t="s">
        <v>56</v>
      </c>
      <c r="AL56" s="86">
        <f>500000*0.06</f>
        <v>30000</v>
      </c>
      <c r="AM56" s="86">
        <v>0</v>
      </c>
      <c r="AN56" s="77" t="s">
        <v>56</v>
      </c>
      <c r="AO56" s="86">
        <v>0</v>
      </c>
      <c r="AP56" s="77" t="s">
        <v>56</v>
      </c>
      <c r="AQ56" s="86">
        <f>O56+Q56+S56+X56+AC56+AH56+AM56</f>
        <v>0</v>
      </c>
      <c r="AR56" s="89">
        <f>P56+R56+U56+W56+Z56+AB56+AE56+AG56+AJ56+AL56+AO56</f>
        <v>2319800</v>
      </c>
      <c r="AS56" s="78" t="s">
        <v>60</v>
      </c>
      <c r="AT56" s="86">
        <v>0</v>
      </c>
      <c r="AU56" s="86">
        <v>0</v>
      </c>
      <c r="AV56" s="86">
        <v>0</v>
      </c>
      <c r="AW56" s="86">
        <v>0</v>
      </c>
      <c r="AX56" s="86">
        <v>0</v>
      </c>
      <c r="AY56" s="86">
        <v>0</v>
      </c>
      <c r="BA56" s="108"/>
    </row>
    <row r="57" spans="1:53" ht="31.5" x14ac:dyDescent="0.25">
      <c r="A57" s="73"/>
      <c r="B57" s="74" t="s">
        <v>52</v>
      </c>
      <c r="C57" s="75" t="s">
        <v>314</v>
      </c>
      <c r="D57" s="75">
        <v>5</v>
      </c>
      <c r="E57" s="74" t="s">
        <v>617</v>
      </c>
      <c r="F57" s="76" t="s">
        <v>618</v>
      </c>
      <c r="G57" s="75">
        <v>54100</v>
      </c>
      <c r="H57" s="76" t="s">
        <v>379</v>
      </c>
      <c r="I57" s="74" t="s">
        <v>1043</v>
      </c>
      <c r="J57" s="74" t="s">
        <v>1507</v>
      </c>
      <c r="K57" s="74" t="s">
        <v>1508</v>
      </c>
      <c r="L57" s="75" t="s">
        <v>619</v>
      </c>
      <c r="M57" s="17" t="s">
        <v>620</v>
      </c>
      <c r="N57" s="74" t="s">
        <v>621</v>
      </c>
      <c r="O57" s="86">
        <v>0</v>
      </c>
      <c r="P57" s="86">
        <v>0</v>
      </c>
      <c r="Q57" s="86">
        <v>0</v>
      </c>
      <c r="R57" s="86">
        <v>3298200</v>
      </c>
      <c r="S57" s="86">
        <v>998100</v>
      </c>
      <c r="T57" s="77" t="s">
        <v>1508</v>
      </c>
      <c r="U57" s="86">
        <v>1884800</v>
      </c>
      <c r="V57" s="77" t="s">
        <v>622</v>
      </c>
      <c r="W57" s="86">
        <v>0</v>
      </c>
      <c r="X57" s="86">
        <v>0</v>
      </c>
      <c r="Y57" s="77" t="s">
        <v>56</v>
      </c>
      <c r="Z57" s="86">
        <v>175600</v>
      </c>
      <c r="AA57" s="77" t="s">
        <v>622</v>
      </c>
      <c r="AB57" s="86">
        <v>0</v>
      </c>
      <c r="AC57" s="86">
        <v>0</v>
      </c>
      <c r="AD57" s="77" t="s">
        <v>56</v>
      </c>
      <c r="AE57" s="86">
        <v>0</v>
      </c>
      <c r="AF57" s="77" t="s">
        <v>56</v>
      </c>
      <c r="AG57" s="86">
        <v>0</v>
      </c>
      <c r="AH57" s="86">
        <v>0</v>
      </c>
      <c r="AI57" s="77" t="s">
        <v>56</v>
      </c>
      <c r="AJ57" s="86">
        <v>0</v>
      </c>
      <c r="AK57" s="77" t="s">
        <v>56</v>
      </c>
      <c r="AL57" s="86">
        <v>0</v>
      </c>
      <c r="AM57" s="86">
        <v>0</v>
      </c>
      <c r="AN57" s="77" t="s">
        <v>56</v>
      </c>
      <c r="AO57" s="86">
        <v>0</v>
      </c>
      <c r="AP57" s="77" t="s">
        <v>56</v>
      </c>
      <c r="AQ57" s="86">
        <f t="shared" si="0"/>
        <v>998100</v>
      </c>
      <c r="AR57" s="89">
        <f t="shared" si="1"/>
        <v>5358600</v>
      </c>
      <c r="AS57" s="78" t="s">
        <v>60</v>
      </c>
      <c r="AT57" s="86">
        <v>0</v>
      </c>
      <c r="AU57" s="86">
        <v>0</v>
      </c>
      <c r="AV57" s="86">
        <v>0</v>
      </c>
      <c r="AW57" s="86">
        <v>0</v>
      </c>
      <c r="AX57" s="86">
        <v>0</v>
      </c>
      <c r="AY57" s="86">
        <v>0</v>
      </c>
      <c r="AZ57" s="73"/>
      <c r="BA57" s="70"/>
    </row>
    <row r="58" spans="1:53" ht="31.5" x14ac:dyDescent="0.25">
      <c r="A58" s="73"/>
      <c r="B58" s="74" t="s">
        <v>52</v>
      </c>
      <c r="C58" s="75" t="s">
        <v>314</v>
      </c>
      <c r="D58" s="75">
        <v>5</v>
      </c>
      <c r="E58" s="74" t="s">
        <v>617</v>
      </c>
      <c r="F58" s="76" t="s">
        <v>618</v>
      </c>
      <c r="G58" s="75">
        <v>54100</v>
      </c>
      <c r="H58" s="76" t="s">
        <v>379</v>
      </c>
      <c r="I58" s="74" t="s">
        <v>1043</v>
      </c>
      <c r="J58" s="74" t="s">
        <v>1510</v>
      </c>
      <c r="K58" s="74" t="s">
        <v>1509</v>
      </c>
      <c r="L58" s="75" t="s">
        <v>56</v>
      </c>
      <c r="M58" s="17" t="s">
        <v>56</v>
      </c>
      <c r="N58" s="74" t="s">
        <v>56</v>
      </c>
      <c r="O58" s="86">
        <v>0</v>
      </c>
      <c r="P58" s="86">
        <v>0</v>
      </c>
      <c r="Q58" s="86">
        <v>0</v>
      </c>
      <c r="R58" s="86">
        <v>0</v>
      </c>
      <c r="S58" s="86">
        <v>998100</v>
      </c>
      <c r="T58" s="77" t="s">
        <v>1509</v>
      </c>
      <c r="U58" s="86">
        <v>0</v>
      </c>
      <c r="V58" s="77" t="s">
        <v>56</v>
      </c>
      <c r="W58" s="86">
        <v>0</v>
      </c>
      <c r="X58" s="86">
        <v>0</v>
      </c>
      <c r="Y58" s="77" t="s">
        <v>56</v>
      </c>
      <c r="Z58" s="86">
        <v>0</v>
      </c>
      <c r="AA58" s="77" t="s">
        <v>56</v>
      </c>
      <c r="AB58" s="86">
        <v>0</v>
      </c>
      <c r="AC58" s="86">
        <v>0</v>
      </c>
      <c r="AD58" s="77" t="s">
        <v>56</v>
      </c>
      <c r="AE58" s="86">
        <v>0</v>
      </c>
      <c r="AF58" s="77" t="s">
        <v>56</v>
      </c>
      <c r="AG58" s="86">
        <v>0</v>
      </c>
      <c r="AH58" s="86">
        <v>0</v>
      </c>
      <c r="AI58" s="77" t="s">
        <v>56</v>
      </c>
      <c r="AJ58" s="86">
        <v>0</v>
      </c>
      <c r="AK58" s="77" t="s">
        <v>56</v>
      </c>
      <c r="AL58" s="86">
        <v>0</v>
      </c>
      <c r="AM58" s="86">
        <v>0</v>
      </c>
      <c r="AN58" s="77" t="s">
        <v>56</v>
      </c>
      <c r="AO58" s="86">
        <v>0</v>
      </c>
      <c r="AP58" s="77" t="s">
        <v>56</v>
      </c>
      <c r="AQ58" s="86">
        <f t="shared" si="0"/>
        <v>998100</v>
      </c>
      <c r="AR58" s="89">
        <f t="shared" si="1"/>
        <v>0</v>
      </c>
      <c r="AS58" s="78" t="s">
        <v>60</v>
      </c>
      <c r="AT58" s="86">
        <v>0</v>
      </c>
      <c r="AU58" s="86">
        <v>0</v>
      </c>
      <c r="AV58" s="86">
        <v>0</v>
      </c>
      <c r="AW58" s="86">
        <v>0</v>
      </c>
      <c r="AX58" s="86">
        <v>0</v>
      </c>
      <c r="AY58" s="86">
        <v>0</v>
      </c>
      <c r="AZ58" s="73"/>
      <c r="BA58" s="70"/>
    </row>
    <row r="59" spans="1:53" ht="47.25" x14ac:dyDescent="0.25">
      <c r="A59" s="73"/>
      <c r="B59" s="74"/>
      <c r="C59" s="75" t="s">
        <v>1434</v>
      </c>
      <c r="D59" s="75" t="s">
        <v>1434</v>
      </c>
      <c r="E59" s="74" t="s">
        <v>1435</v>
      </c>
      <c r="F59" s="76" t="s">
        <v>1434</v>
      </c>
      <c r="G59" s="75" t="s">
        <v>1434</v>
      </c>
      <c r="H59" s="76" t="s">
        <v>1434</v>
      </c>
      <c r="I59" s="74" t="s">
        <v>51</v>
      </c>
      <c r="J59" s="74" t="s">
        <v>1434</v>
      </c>
      <c r="K59" s="74" t="s">
        <v>1434</v>
      </c>
      <c r="L59" s="75" t="s">
        <v>1434</v>
      </c>
      <c r="M59" s="17" t="s">
        <v>1434</v>
      </c>
      <c r="N59" s="74" t="s">
        <v>51</v>
      </c>
      <c r="O59" s="86">
        <f>'EDV -  betriebsbedingt'!O38</f>
        <v>0</v>
      </c>
      <c r="P59" s="86">
        <f>'EDV -  betriebsbedingt'!P38</f>
        <v>525982.51</v>
      </c>
      <c r="Q59" s="86">
        <f>'EDV -  betriebsbedingt'!Q38</f>
        <v>0</v>
      </c>
      <c r="R59" s="86">
        <f>'EDV -  betriebsbedingt'!R38</f>
        <v>469440.29</v>
      </c>
      <c r="S59" s="86">
        <f>'EDV -  betriebsbedingt'!S38</f>
        <v>0</v>
      </c>
      <c r="T59" s="77"/>
      <c r="U59" s="86">
        <f>'EDV -  betriebsbedingt'!U38</f>
        <v>498800</v>
      </c>
      <c r="V59" s="77"/>
      <c r="W59" s="86">
        <f>'EDV -  betriebsbedingt'!W38</f>
        <v>0</v>
      </c>
      <c r="X59" s="86">
        <f>'EDV -  betriebsbedingt'!X38</f>
        <v>0</v>
      </c>
      <c r="Y59" s="77"/>
      <c r="Z59" s="86">
        <f>'EDV -  betriebsbedingt'!Z38</f>
        <v>162000</v>
      </c>
      <c r="AA59" s="77"/>
      <c r="AB59" s="86">
        <f>'EDV -  betriebsbedingt'!AB38</f>
        <v>0</v>
      </c>
      <c r="AC59" s="86">
        <f>'EDV -  betriebsbedingt'!AC38</f>
        <v>0</v>
      </c>
      <c r="AD59" s="77"/>
      <c r="AE59" s="86">
        <f>'EDV -  betriebsbedingt'!AE38</f>
        <v>171600</v>
      </c>
      <c r="AF59" s="77"/>
      <c r="AG59" s="86">
        <f>'EDV -  betriebsbedingt'!AG38</f>
        <v>0</v>
      </c>
      <c r="AH59" s="86">
        <f>'EDV -  betriebsbedingt'!AH38</f>
        <v>0</v>
      </c>
      <c r="AI59" s="77"/>
      <c r="AJ59" s="86">
        <f>'EDV -  betriebsbedingt'!AJ38</f>
        <v>143600</v>
      </c>
      <c r="AK59" s="77"/>
      <c r="AL59" s="86">
        <f>'EDV -  betriebsbedingt'!AL38</f>
        <v>0</v>
      </c>
      <c r="AM59" s="86">
        <f>'EDV -  betriebsbedingt'!AM38</f>
        <v>0</v>
      </c>
      <c r="AN59" s="77"/>
      <c r="AO59" s="86">
        <f>'EDV -  betriebsbedingt'!AO38</f>
        <v>0</v>
      </c>
      <c r="AP59" s="77"/>
      <c r="AQ59" s="86">
        <f t="shared" si="0"/>
        <v>0</v>
      </c>
      <c r="AR59" s="89">
        <f t="shared" si="1"/>
        <v>1971422.8</v>
      </c>
      <c r="AS59" s="78"/>
      <c r="AT59" s="86">
        <f>'EDV -  betriebsbedingt'!AT38</f>
        <v>0</v>
      </c>
      <c r="AU59" s="86">
        <f>'EDV -  betriebsbedingt'!AU38</f>
        <v>0</v>
      </c>
      <c r="AV59" s="86">
        <f>'EDV -  betriebsbedingt'!AV38</f>
        <v>0</v>
      </c>
      <c r="AW59" s="86">
        <f>'EDV -  betriebsbedingt'!AW38</f>
        <v>0</v>
      </c>
      <c r="AX59" s="86">
        <f>'EDV -  betriebsbedingt'!AX38</f>
        <v>0</v>
      </c>
      <c r="AY59" s="86">
        <f>'EDV -  betriebsbedingt'!AY38</f>
        <v>0</v>
      </c>
      <c r="AZ59" s="92"/>
      <c r="BA59" s="70"/>
    </row>
    <row r="60" spans="1:53" ht="15.75" thickBot="1" x14ac:dyDescent="0.3">
      <c r="N60" s="47" t="s">
        <v>1483</v>
      </c>
      <c r="O60" s="40">
        <f>SUM(O3:O59)</f>
        <v>620266.30000000005</v>
      </c>
      <c r="P60" s="40">
        <f>SUM(P3:P59)</f>
        <v>13380018.83</v>
      </c>
      <c r="Q60" s="40">
        <f t="shared" ref="Q60:AY60" si="4">SUM(Q3:Q59)</f>
        <v>13431400</v>
      </c>
      <c r="R60" s="40">
        <f t="shared" si="4"/>
        <v>52969728.210000001</v>
      </c>
      <c r="S60" s="40">
        <f t="shared" si="4"/>
        <v>8935800</v>
      </c>
      <c r="T60" s="19"/>
      <c r="U60" s="40">
        <f>SUM(U3:U59)</f>
        <v>50552300</v>
      </c>
      <c r="V60" s="19"/>
      <c r="W60" s="40">
        <f t="shared" si="4"/>
        <v>301000</v>
      </c>
      <c r="X60" s="40">
        <f t="shared" si="4"/>
        <v>6980900</v>
      </c>
      <c r="Y60" s="19"/>
      <c r="Z60" s="40">
        <f t="shared" si="4"/>
        <v>48273500</v>
      </c>
      <c r="AA60" s="19"/>
      <c r="AB60" s="40">
        <f t="shared" si="4"/>
        <v>306100</v>
      </c>
      <c r="AC60" s="40">
        <f t="shared" si="4"/>
        <v>6094700</v>
      </c>
      <c r="AD60" s="19"/>
      <c r="AE60" s="40">
        <f t="shared" si="4"/>
        <v>48177800</v>
      </c>
      <c r="AF60" s="19"/>
      <c r="AG60" s="40">
        <f t="shared" si="4"/>
        <v>233000</v>
      </c>
      <c r="AH60" s="40">
        <f t="shared" si="4"/>
        <v>3242500</v>
      </c>
      <c r="AI60" s="19"/>
      <c r="AJ60" s="40">
        <f t="shared" si="4"/>
        <v>25640300</v>
      </c>
      <c r="AK60" s="19"/>
      <c r="AL60" s="40">
        <f t="shared" si="4"/>
        <v>208000</v>
      </c>
      <c r="AM60" s="40">
        <f t="shared" si="4"/>
        <v>2101000</v>
      </c>
      <c r="AN60" s="19"/>
      <c r="AO60" s="40">
        <f t="shared" si="4"/>
        <v>6192300</v>
      </c>
      <c r="AP60" s="19"/>
      <c r="AQ60" s="40">
        <f t="shared" si="4"/>
        <v>41406566.300000004</v>
      </c>
      <c r="AR60" s="40">
        <f t="shared" si="4"/>
        <v>246234047.03999999</v>
      </c>
      <c r="AS60" s="19"/>
      <c r="AT60" s="40">
        <f t="shared" si="4"/>
        <v>19251600</v>
      </c>
      <c r="AU60" s="40">
        <f t="shared" si="4"/>
        <v>19868200</v>
      </c>
      <c r="AV60" s="40">
        <f t="shared" si="4"/>
        <v>16134700</v>
      </c>
      <c r="AW60" s="40">
        <f t="shared" si="4"/>
        <v>19793900</v>
      </c>
      <c r="AX60" s="40">
        <f t="shared" si="4"/>
        <v>3191300</v>
      </c>
      <c r="AY60" s="40">
        <f t="shared" si="4"/>
        <v>0</v>
      </c>
    </row>
    <row r="62" spans="1:53" x14ac:dyDescent="0.25">
      <c r="U62" s="50"/>
    </row>
    <row r="63" spans="1:53" x14ac:dyDescent="0.25">
      <c r="U63" s="91"/>
      <c r="X63" s="131"/>
    </row>
    <row r="64" spans="1:53" x14ac:dyDescent="0.25">
      <c r="U64" s="91"/>
      <c r="X64" s="131"/>
    </row>
  </sheetData>
  <protectedRanges>
    <protectedRange sqref="B1 D1" name="Bereich1_1"/>
  </protectedRanges>
  <autoFilter ref="A2:BA60"/>
  <sortState ref="A3:AY54">
    <sortCondition ref="D3:D54"/>
  </sortState>
  <customSheetViews>
    <customSheetView guid="{49D75C27-2B61-4FE1-93CF-9499F5D6423E}" scale="90" showAutoFilter="1">
      <pane ySplit="2" topLeftCell="A51" activePane="bottomLeft" state="frozen"/>
      <selection pane="bottomLeft" activeCell="S1" sqref="S1:W1"/>
      <pageMargins left="0.7" right="0.7" top="0.78740157499999996" bottom="0.78740157499999996" header="0.3" footer="0.3"/>
      <pageSetup paperSize="9" orientation="portrait" r:id="rId1"/>
      <autoFilter ref="A2:BA60"/>
    </customSheetView>
  </customSheetViews>
  <mergeCells count="18">
    <mergeCell ref="AM1:AP1"/>
    <mergeCell ref="M1:M2"/>
    <mergeCell ref="N1:N2"/>
    <mergeCell ref="X1:AB1"/>
    <mergeCell ref="AC1:AG1"/>
    <mergeCell ref="AH1:AL1"/>
    <mergeCell ref="L1:L2"/>
    <mergeCell ref="A1:A2"/>
    <mergeCell ref="B1:B2"/>
    <mergeCell ref="C1:C2"/>
    <mergeCell ref="D1:D2"/>
    <mergeCell ref="E1:E2"/>
    <mergeCell ref="F1:F2"/>
    <mergeCell ref="G1:G2"/>
    <mergeCell ref="H1:H2"/>
    <mergeCell ref="I1:I2"/>
    <mergeCell ref="J1:J2"/>
    <mergeCell ref="K1:K2"/>
  </mergeCells>
  <conditionalFormatting sqref="A3:AY59">
    <cfRule type="expression" dxfId="12" priority="1">
      <formula>$D3="99"</formula>
    </cfRule>
  </conditionalFormatting>
  <pageMargins left="0.7" right="0.7" top="0.78740157499999996" bottom="0.78740157499999996" header="0.3" footer="0.3"/>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6"/>
  <sheetViews>
    <sheetView zoomScale="80" zoomScaleNormal="80" workbookViewId="0">
      <pane ySplit="2" topLeftCell="A3" activePane="bottomLeft" state="frozen"/>
      <selection activeCell="J1" sqref="J1"/>
      <selection pane="bottomLeft" activeCell="D3" sqref="D3"/>
    </sheetView>
  </sheetViews>
  <sheetFormatPr baseColWidth="10" defaultColWidth="11.42578125" defaultRowHeight="15" x14ac:dyDescent="0.25"/>
  <cols>
    <col min="1" max="1" width="6.28515625" style="16" customWidth="1"/>
    <col min="2" max="2" width="3.85546875" style="16" customWidth="1"/>
    <col min="3" max="3" width="3.5703125" style="16" customWidth="1"/>
    <col min="4" max="4" width="3.7109375" style="16" customWidth="1"/>
    <col min="5" max="5" width="17.28515625" style="16" customWidth="1"/>
    <col min="6" max="6" width="42.7109375" style="16" customWidth="1"/>
    <col min="7" max="7" width="10.5703125" style="16" bestFit="1" customWidth="1"/>
    <col min="8" max="8" width="60.140625" style="16" bestFit="1" customWidth="1"/>
    <col min="9" max="10" width="14.5703125" style="16" customWidth="1"/>
    <col min="11" max="11" width="33" style="16" customWidth="1"/>
    <col min="12" max="12" width="15.5703125" style="16" customWidth="1"/>
    <col min="13" max="13" width="27" style="16" customWidth="1"/>
    <col min="14" max="14" width="59.42578125" style="16" bestFit="1" customWidth="1"/>
    <col min="15" max="15" width="14.85546875" style="41" customWidth="1"/>
    <col min="16" max="16" width="16.140625" style="41" customWidth="1"/>
    <col min="17" max="17" width="14.85546875" style="41" customWidth="1"/>
    <col min="18" max="18" width="15.42578125" style="41" customWidth="1"/>
    <col min="19" max="19" width="15.5703125" style="41" customWidth="1"/>
    <col min="20" max="20" width="47.7109375" style="16" customWidth="1"/>
    <col min="21" max="21" width="15.7109375" style="41" customWidth="1"/>
    <col min="22" max="22" width="47.7109375" style="16" customWidth="1"/>
    <col min="23" max="23" width="17.7109375" style="41" customWidth="1"/>
    <col min="24" max="24" width="15.85546875" style="41" customWidth="1"/>
    <col min="25" max="25" width="48" style="16" customWidth="1"/>
    <col min="26" max="26" width="15.7109375" style="41" customWidth="1"/>
    <col min="27" max="27" width="47.7109375" style="16" customWidth="1"/>
    <col min="28" max="28" width="17.7109375" style="41" customWidth="1"/>
    <col min="29" max="29" width="15.85546875" style="41" customWidth="1"/>
    <col min="30" max="30" width="47.7109375" style="16" customWidth="1"/>
    <col min="31" max="31" width="15.7109375" style="41" customWidth="1"/>
    <col min="32" max="32" width="47.7109375" style="16" customWidth="1"/>
    <col min="33" max="33" width="17.7109375" style="41" customWidth="1"/>
    <col min="34" max="34" width="15.7109375" style="41" customWidth="1"/>
    <col min="35" max="35" width="47.7109375" style="16" customWidth="1"/>
    <col min="36" max="36" width="15.7109375" style="41" customWidth="1"/>
    <col min="37" max="37" width="47.7109375" style="16" customWidth="1"/>
    <col min="38" max="38" width="17.7109375" style="41" customWidth="1"/>
    <col min="39" max="39" width="15.85546875" style="41" customWidth="1"/>
    <col min="40" max="40" width="47.7109375" style="16" customWidth="1"/>
    <col min="41" max="41" width="15.5703125" style="41" customWidth="1"/>
    <col min="42" max="42" width="48.140625" style="16" customWidth="1"/>
    <col min="43" max="44" width="22.28515625" style="41" customWidth="1"/>
    <col min="45" max="45" width="21.140625" style="16" customWidth="1"/>
    <col min="46" max="47" width="15.42578125" style="41" bestFit="1" customWidth="1"/>
    <col min="48" max="48" width="13.7109375" style="41" customWidth="1"/>
    <col min="49" max="51" width="13.5703125" style="41" customWidth="1"/>
    <col min="52" max="16384" width="11.42578125" style="16"/>
  </cols>
  <sheetData>
    <row r="1" spans="1:53" s="29" customFormat="1" ht="14.25" thickBot="1" x14ac:dyDescent="0.3">
      <c r="A1" s="151" t="s">
        <v>1433</v>
      </c>
      <c r="B1" s="153" t="s">
        <v>6</v>
      </c>
      <c r="C1" s="153" t="s">
        <v>7</v>
      </c>
      <c r="D1" s="153" t="s">
        <v>8</v>
      </c>
      <c r="E1" s="155" t="s">
        <v>9</v>
      </c>
      <c r="F1" s="155" t="s">
        <v>10</v>
      </c>
      <c r="G1" s="155" t="s">
        <v>11</v>
      </c>
      <c r="H1" s="157" t="s">
        <v>12</v>
      </c>
      <c r="I1" s="149" t="s">
        <v>13</v>
      </c>
      <c r="J1" s="155" t="s">
        <v>14</v>
      </c>
      <c r="K1" s="157" t="s">
        <v>15</v>
      </c>
      <c r="L1" s="149" t="s">
        <v>16</v>
      </c>
      <c r="M1" s="155" t="s">
        <v>17</v>
      </c>
      <c r="N1" s="157" t="s">
        <v>18</v>
      </c>
      <c r="O1" s="15"/>
      <c r="P1" s="15"/>
      <c r="Q1" s="15"/>
      <c r="R1" s="15"/>
      <c r="S1" s="159" t="s">
        <v>0</v>
      </c>
      <c r="T1" s="160"/>
      <c r="U1" s="160"/>
      <c r="V1" s="160"/>
      <c r="W1" s="161"/>
      <c r="X1" s="159" t="s">
        <v>1</v>
      </c>
      <c r="Y1" s="160"/>
      <c r="Z1" s="160"/>
      <c r="AA1" s="160"/>
      <c r="AB1" s="161"/>
      <c r="AC1" s="159" t="s">
        <v>2</v>
      </c>
      <c r="AD1" s="160"/>
      <c r="AE1" s="160"/>
      <c r="AF1" s="160"/>
      <c r="AG1" s="161"/>
      <c r="AH1" s="159" t="s">
        <v>3</v>
      </c>
      <c r="AI1" s="160"/>
      <c r="AJ1" s="160"/>
      <c r="AK1" s="160"/>
      <c r="AL1" s="161"/>
      <c r="AM1" s="159" t="s">
        <v>4</v>
      </c>
      <c r="AN1" s="160"/>
      <c r="AO1" s="160"/>
      <c r="AP1" s="161"/>
      <c r="AQ1" s="15"/>
      <c r="AR1" s="15"/>
      <c r="AS1" s="15"/>
      <c r="AT1" s="15"/>
      <c r="AU1" s="15"/>
      <c r="AV1" s="15"/>
      <c r="AW1" s="15"/>
      <c r="AX1" s="15"/>
      <c r="AY1" s="15"/>
    </row>
    <row r="2" spans="1:53" s="29" customFormat="1" ht="41.25" thickBot="1" x14ac:dyDescent="0.3">
      <c r="A2" s="152"/>
      <c r="B2" s="154"/>
      <c r="C2" s="154"/>
      <c r="D2" s="154"/>
      <c r="E2" s="156"/>
      <c r="F2" s="156"/>
      <c r="G2" s="156"/>
      <c r="H2" s="158"/>
      <c r="I2" s="150"/>
      <c r="J2" s="156"/>
      <c r="K2" s="158"/>
      <c r="L2" s="150"/>
      <c r="M2" s="156" t="s">
        <v>17</v>
      </c>
      <c r="N2" s="158"/>
      <c r="O2" s="30" t="s">
        <v>19</v>
      </c>
      <c r="P2" s="30" t="s">
        <v>20</v>
      </c>
      <c r="Q2" s="30" t="s">
        <v>21</v>
      </c>
      <c r="R2" s="30" t="s">
        <v>22</v>
      </c>
      <c r="S2" s="30" t="s">
        <v>23</v>
      </c>
      <c r="T2" s="31" t="s">
        <v>24</v>
      </c>
      <c r="U2" s="31" t="s">
        <v>25</v>
      </c>
      <c r="V2" s="32" t="s">
        <v>24</v>
      </c>
      <c r="W2" s="31" t="s">
        <v>26</v>
      </c>
      <c r="X2" s="30" t="s">
        <v>27</v>
      </c>
      <c r="Y2" s="30" t="s">
        <v>28</v>
      </c>
      <c r="Z2" s="30" t="s">
        <v>29</v>
      </c>
      <c r="AA2" s="30" t="s">
        <v>28</v>
      </c>
      <c r="AB2" s="33" t="s">
        <v>30</v>
      </c>
      <c r="AC2" s="30" t="s">
        <v>31</v>
      </c>
      <c r="AD2" s="30" t="s">
        <v>32</v>
      </c>
      <c r="AE2" s="30" t="s">
        <v>33</v>
      </c>
      <c r="AF2" s="30" t="s">
        <v>32</v>
      </c>
      <c r="AG2" s="33" t="s">
        <v>34</v>
      </c>
      <c r="AH2" s="30" t="s">
        <v>35</v>
      </c>
      <c r="AI2" s="30" t="s">
        <v>36</v>
      </c>
      <c r="AJ2" s="30" t="s">
        <v>1430</v>
      </c>
      <c r="AK2" s="30" t="s">
        <v>36</v>
      </c>
      <c r="AL2" s="30" t="s">
        <v>38</v>
      </c>
      <c r="AM2" s="30" t="s">
        <v>39</v>
      </c>
      <c r="AN2" s="30" t="s">
        <v>40</v>
      </c>
      <c r="AO2" s="30" t="s">
        <v>41</v>
      </c>
      <c r="AP2" s="30" t="s">
        <v>40</v>
      </c>
      <c r="AQ2" s="30" t="s">
        <v>42</v>
      </c>
      <c r="AR2" s="30" t="s">
        <v>43</v>
      </c>
      <c r="AS2" s="30" t="s">
        <v>44</v>
      </c>
      <c r="AT2" s="30" t="s">
        <v>45</v>
      </c>
      <c r="AU2" s="30" t="s">
        <v>46</v>
      </c>
      <c r="AV2" s="30" t="s">
        <v>47</v>
      </c>
      <c r="AW2" s="30" t="s">
        <v>48</v>
      </c>
      <c r="AX2" s="30" t="s">
        <v>49</v>
      </c>
      <c r="AY2" s="30" t="s">
        <v>50</v>
      </c>
    </row>
    <row r="3" spans="1:53" ht="110.25" x14ac:dyDescent="0.25">
      <c r="A3" s="73"/>
      <c r="B3" s="74" t="s">
        <v>70</v>
      </c>
      <c r="C3" s="75" t="s">
        <v>52</v>
      </c>
      <c r="D3" s="75">
        <v>1</v>
      </c>
      <c r="E3" s="74" t="s">
        <v>71</v>
      </c>
      <c r="F3" s="76" t="s">
        <v>72</v>
      </c>
      <c r="G3" s="75">
        <v>11101</v>
      </c>
      <c r="H3" s="76" t="s">
        <v>55</v>
      </c>
      <c r="I3" s="74" t="s">
        <v>56</v>
      </c>
      <c r="J3" s="74" t="s">
        <v>56</v>
      </c>
      <c r="K3" s="74" t="s">
        <v>56</v>
      </c>
      <c r="L3" s="75" t="s">
        <v>61</v>
      </c>
      <c r="M3" s="17" t="s">
        <v>73</v>
      </c>
      <c r="N3" s="74" t="s">
        <v>74</v>
      </c>
      <c r="O3" s="86">
        <v>0</v>
      </c>
      <c r="P3" s="86">
        <v>16184.96</v>
      </c>
      <c r="Q3" s="86">
        <v>0</v>
      </c>
      <c r="R3" s="86">
        <v>4404.7700000000004</v>
      </c>
      <c r="S3" s="86">
        <v>0</v>
      </c>
      <c r="T3" s="77" t="s">
        <v>56</v>
      </c>
      <c r="U3" s="86">
        <v>8500</v>
      </c>
      <c r="V3" s="77" t="s">
        <v>75</v>
      </c>
      <c r="W3" s="86">
        <v>0</v>
      </c>
      <c r="X3" s="86">
        <v>0</v>
      </c>
      <c r="Y3" s="77" t="s">
        <v>56</v>
      </c>
      <c r="Z3" s="86">
        <v>0</v>
      </c>
      <c r="AA3" s="77" t="s">
        <v>56</v>
      </c>
      <c r="AB3" s="86">
        <v>0</v>
      </c>
      <c r="AC3" s="86">
        <v>0</v>
      </c>
      <c r="AD3" s="77" t="s">
        <v>56</v>
      </c>
      <c r="AE3" s="86">
        <v>0</v>
      </c>
      <c r="AF3" s="77" t="s">
        <v>56</v>
      </c>
      <c r="AG3" s="86">
        <v>0</v>
      </c>
      <c r="AH3" s="86">
        <v>0</v>
      </c>
      <c r="AI3" s="77" t="s">
        <v>56</v>
      </c>
      <c r="AJ3" s="86">
        <v>0</v>
      </c>
      <c r="AK3" s="77" t="s">
        <v>56</v>
      </c>
      <c r="AL3" s="86">
        <v>0</v>
      </c>
      <c r="AM3" s="86">
        <v>0</v>
      </c>
      <c r="AN3" s="77" t="s">
        <v>56</v>
      </c>
      <c r="AO3" s="86">
        <v>0</v>
      </c>
      <c r="AP3" s="77" t="s">
        <v>56</v>
      </c>
      <c r="AQ3" s="86">
        <f t="shared" ref="AQ3:AQ34" si="0">O3+Q3+S3+X3+AC3+AH3+AM3</f>
        <v>0</v>
      </c>
      <c r="AR3" s="89">
        <f t="shared" ref="AR3:AR34" si="1">P3+R3+U3+W3+Z3+AB3+AE3+AG3+AJ3+AL3+AO3</f>
        <v>29089.73</v>
      </c>
      <c r="AS3" s="78" t="s">
        <v>60</v>
      </c>
      <c r="AT3" s="86">
        <v>0</v>
      </c>
      <c r="AU3" s="86">
        <v>0</v>
      </c>
      <c r="AV3" s="86">
        <v>0</v>
      </c>
      <c r="AW3" s="86">
        <v>0</v>
      </c>
      <c r="AX3" s="86">
        <v>0</v>
      </c>
      <c r="AY3" s="86">
        <v>0</v>
      </c>
      <c r="BA3" s="92"/>
    </row>
    <row r="4" spans="1:53" ht="31.5" x14ac:dyDescent="0.25">
      <c r="A4" s="73"/>
      <c r="B4" s="74" t="s">
        <v>70</v>
      </c>
      <c r="C4" s="75" t="s">
        <v>52</v>
      </c>
      <c r="D4" s="75">
        <v>1</v>
      </c>
      <c r="E4" s="74" t="s">
        <v>76</v>
      </c>
      <c r="F4" s="76" t="s">
        <v>77</v>
      </c>
      <c r="G4" s="75">
        <v>11406</v>
      </c>
      <c r="H4" s="76" t="s">
        <v>78</v>
      </c>
      <c r="I4" s="74" t="s">
        <v>56</v>
      </c>
      <c r="J4" s="74" t="s">
        <v>56</v>
      </c>
      <c r="K4" s="74" t="s">
        <v>56</v>
      </c>
      <c r="L4" s="75" t="s">
        <v>79</v>
      </c>
      <c r="M4" s="17" t="s">
        <v>80</v>
      </c>
      <c r="N4" s="74" t="s">
        <v>81</v>
      </c>
      <c r="O4" s="86">
        <v>0</v>
      </c>
      <c r="P4" s="86">
        <v>0</v>
      </c>
      <c r="Q4" s="86">
        <v>0</v>
      </c>
      <c r="R4" s="86">
        <v>0</v>
      </c>
      <c r="S4" s="86">
        <v>0</v>
      </c>
      <c r="T4" s="77" t="s">
        <v>56</v>
      </c>
      <c r="U4" s="86">
        <v>3500</v>
      </c>
      <c r="V4" s="77" t="s">
        <v>82</v>
      </c>
      <c r="W4" s="86">
        <v>0</v>
      </c>
      <c r="X4" s="86">
        <v>0</v>
      </c>
      <c r="Y4" s="77" t="s">
        <v>56</v>
      </c>
      <c r="Z4" s="86">
        <v>0</v>
      </c>
      <c r="AA4" s="77" t="s">
        <v>56</v>
      </c>
      <c r="AB4" s="86">
        <v>0</v>
      </c>
      <c r="AC4" s="86">
        <v>0</v>
      </c>
      <c r="AD4" s="77" t="s">
        <v>56</v>
      </c>
      <c r="AE4" s="86">
        <v>0</v>
      </c>
      <c r="AF4" s="77" t="s">
        <v>56</v>
      </c>
      <c r="AG4" s="86">
        <v>0</v>
      </c>
      <c r="AH4" s="86">
        <v>0</v>
      </c>
      <c r="AI4" s="77" t="s">
        <v>56</v>
      </c>
      <c r="AJ4" s="86">
        <v>0</v>
      </c>
      <c r="AK4" s="77" t="s">
        <v>56</v>
      </c>
      <c r="AL4" s="86">
        <v>0</v>
      </c>
      <c r="AM4" s="86">
        <v>0</v>
      </c>
      <c r="AN4" s="77" t="s">
        <v>56</v>
      </c>
      <c r="AO4" s="86">
        <v>0</v>
      </c>
      <c r="AP4" s="77" t="s">
        <v>56</v>
      </c>
      <c r="AQ4" s="86">
        <f t="shared" si="0"/>
        <v>0</v>
      </c>
      <c r="AR4" s="89">
        <f t="shared" si="1"/>
        <v>3500</v>
      </c>
      <c r="AS4" s="78" t="s">
        <v>60</v>
      </c>
      <c r="AT4" s="86">
        <v>0</v>
      </c>
      <c r="AU4" s="86">
        <v>0</v>
      </c>
      <c r="AV4" s="86">
        <v>0</v>
      </c>
      <c r="AW4" s="86">
        <v>0</v>
      </c>
      <c r="AX4" s="86">
        <v>0</v>
      </c>
      <c r="AY4" s="86">
        <v>0</v>
      </c>
      <c r="AZ4" s="73"/>
      <c r="BA4" s="92"/>
    </row>
    <row r="5" spans="1:53" s="69" customFormat="1" ht="31.5" x14ac:dyDescent="0.25">
      <c r="A5" s="73"/>
      <c r="B5" s="74" t="s">
        <v>70</v>
      </c>
      <c r="C5" s="75" t="s">
        <v>52</v>
      </c>
      <c r="D5" s="75">
        <v>1</v>
      </c>
      <c r="E5" s="74" t="s">
        <v>83</v>
      </c>
      <c r="F5" s="76" t="s">
        <v>84</v>
      </c>
      <c r="G5" s="75">
        <v>11406</v>
      </c>
      <c r="H5" s="76" t="s">
        <v>78</v>
      </c>
      <c r="I5" s="74" t="s">
        <v>56</v>
      </c>
      <c r="J5" s="74" t="s">
        <v>56</v>
      </c>
      <c r="K5" s="74" t="s">
        <v>56</v>
      </c>
      <c r="L5" s="75" t="s">
        <v>79</v>
      </c>
      <c r="M5" s="17" t="s">
        <v>85</v>
      </c>
      <c r="N5" s="74" t="s">
        <v>86</v>
      </c>
      <c r="O5" s="86">
        <v>0</v>
      </c>
      <c r="P5" s="86">
        <v>0</v>
      </c>
      <c r="Q5" s="86">
        <v>0</v>
      </c>
      <c r="R5" s="86">
        <v>110000</v>
      </c>
      <c r="S5" s="86">
        <v>0</v>
      </c>
      <c r="T5" s="77" t="s">
        <v>56</v>
      </c>
      <c r="U5" s="86">
        <v>0</v>
      </c>
      <c r="V5" s="77" t="s">
        <v>56</v>
      </c>
      <c r="W5" s="86">
        <v>0</v>
      </c>
      <c r="X5" s="86">
        <v>0</v>
      </c>
      <c r="Y5" s="77" t="s">
        <v>56</v>
      </c>
      <c r="Z5" s="86">
        <v>40000</v>
      </c>
      <c r="AA5" s="77" t="s">
        <v>1549</v>
      </c>
      <c r="AB5" s="86">
        <v>0</v>
      </c>
      <c r="AC5" s="86">
        <v>0</v>
      </c>
      <c r="AD5" s="77" t="s">
        <v>56</v>
      </c>
      <c r="AE5" s="86">
        <v>40000</v>
      </c>
      <c r="AF5" s="77" t="s">
        <v>1549</v>
      </c>
      <c r="AG5" s="86">
        <v>0</v>
      </c>
      <c r="AH5" s="86">
        <v>0</v>
      </c>
      <c r="AI5" s="77" t="s">
        <v>56</v>
      </c>
      <c r="AJ5" s="86">
        <v>0</v>
      </c>
      <c r="AK5" s="77" t="s">
        <v>56</v>
      </c>
      <c r="AL5" s="86">
        <v>0</v>
      </c>
      <c r="AM5" s="86">
        <v>0</v>
      </c>
      <c r="AN5" s="77" t="s">
        <v>56</v>
      </c>
      <c r="AO5" s="86">
        <v>0</v>
      </c>
      <c r="AP5" s="77" t="s">
        <v>56</v>
      </c>
      <c r="AQ5" s="86">
        <f t="shared" si="0"/>
        <v>0</v>
      </c>
      <c r="AR5" s="89">
        <f t="shared" si="1"/>
        <v>190000</v>
      </c>
      <c r="AS5" s="78" t="s">
        <v>60</v>
      </c>
      <c r="AT5" s="86">
        <v>0</v>
      </c>
      <c r="AU5" s="86">
        <v>0</v>
      </c>
      <c r="AV5" s="86">
        <v>0</v>
      </c>
      <c r="AW5" s="86">
        <v>0</v>
      </c>
      <c r="AX5" s="86">
        <v>0</v>
      </c>
      <c r="AY5" s="86">
        <v>0</v>
      </c>
      <c r="AZ5" s="73"/>
      <c r="BA5" s="92"/>
    </row>
    <row r="6" spans="1:53" ht="15.75" x14ac:dyDescent="0.25">
      <c r="A6" s="73"/>
      <c r="B6" s="74" t="s">
        <v>70</v>
      </c>
      <c r="C6" s="75" t="s">
        <v>52</v>
      </c>
      <c r="D6" s="75">
        <v>1</v>
      </c>
      <c r="E6" s="74" t="s">
        <v>95</v>
      </c>
      <c r="F6" s="76" t="s">
        <v>96</v>
      </c>
      <c r="G6" s="75">
        <v>57500</v>
      </c>
      <c r="H6" s="76" t="s">
        <v>97</v>
      </c>
      <c r="I6" s="74" t="s">
        <v>56</v>
      </c>
      <c r="J6" s="74" t="s">
        <v>56</v>
      </c>
      <c r="K6" s="74" t="s">
        <v>56</v>
      </c>
      <c r="L6" s="75" t="s">
        <v>61</v>
      </c>
      <c r="M6" s="17" t="s">
        <v>98</v>
      </c>
      <c r="N6" s="74" t="s">
        <v>99</v>
      </c>
      <c r="O6" s="86">
        <v>0</v>
      </c>
      <c r="P6" s="86">
        <v>0</v>
      </c>
      <c r="Q6" s="86">
        <v>0</v>
      </c>
      <c r="R6" s="86">
        <v>0</v>
      </c>
      <c r="S6" s="86">
        <v>0</v>
      </c>
      <c r="T6" s="77" t="s">
        <v>56</v>
      </c>
      <c r="U6" s="86">
        <v>5000</v>
      </c>
      <c r="V6" s="77" t="s">
        <v>100</v>
      </c>
      <c r="W6" s="86">
        <v>0</v>
      </c>
      <c r="X6" s="86">
        <v>0</v>
      </c>
      <c r="Y6" s="77" t="s">
        <v>56</v>
      </c>
      <c r="Z6" s="86">
        <v>5000</v>
      </c>
      <c r="AA6" s="77" t="s">
        <v>100</v>
      </c>
      <c r="AB6" s="86">
        <v>0</v>
      </c>
      <c r="AC6" s="86">
        <v>0</v>
      </c>
      <c r="AD6" s="77" t="s">
        <v>56</v>
      </c>
      <c r="AE6" s="86">
        <v>5000</v>
      </c>
      <c r="AF6" s="77" t="s">
        <v>100</v>
      </c>
      <c r="AG6" s="86">
        <v>0</v>
      </c>
      <c r="AH6" s="86">
        <v>0</v>
      </c>
      <c r="AI6" s="77" t="s">
        <v>56</v>
      </c>
      <c r="AJ6" s="86">
        <v>5000</v>
      </c>
      <c r="AK6" s="77" t="s">
        <v>100</v>
      </c>
      <c r="AL6" s="86">
        <v>0</v>
      </c>
      <c r="AM6" s="86">
        <v>0</v>
      </c>
      <c r="AN6" s="77" t="s">
        <v>56</v>
      </c>
      <c r="AO6" s="86">
        <v>5000</v>
      </c>
      <c r="AP6" s="77" t="s">
        <v>100</v>
      </c>
      <c r="AQ6" s="86">
        <f t="shared" si="0"/>
        <v>0</v>
      </c>
      <c r="AR6" s="89">
        <f t="shared" si="1"/>
        <v>25000</v>
      </c>
      <c r="AS6" s="78" t="s">
        <v>60</v>
      </c>
      <c r="AT6" s="86">
        <v>0</v>
      </c>
      <c r="AU6" s="86">
        <v>0</v>
      </c>
      <c r="AV6" s="86">
        <v>0</v>
      </c>
      <c r="AW6" s="86">
        <v>0</v>
      </c>
      <c r="AX6" s="86">
        <v>0</v>
      </c>
      <c r="AY6" s="86">
        <v>0</v>
      </c>
      <c r="AZ6" s="73"/>
      <c r="BA6" s="92"/>
    </row>
    <row r="7" spans="1:53" ht="31.5" x14ac:dyDescent="0.25">
      <c r="A7" s="73"/>
      <c r="B7" s="74" t="s">
        <v>70</v>
      </c>
      <c r="C7" s="75" t="s">
        <v>70</v>
      </c>
      <c r="D7" s="75">
        <v>1</v>
      </c>
      <c r="E7" s="74" t="s">
        <v>111</v>
      </c>
      <c r="F7" s="76" t="s">
        <v>72</v>
      </c>
      <c r="G7" s="75">
        <v>11200</v>
      </c>
      <c r="H7" s="76" t="s">
        <v>112</v>
      </c>
      <c r="I7" s="74" t="s">
        <v>56</v>
      </c>
      <c r="J7" s="74" t="s">
        <v>56</v>
      </c>
      <c r="K7" s="74" t="s">
        <v>56</v>
      </c>
      <c r="L7" s="75" t="s">
        <v>61</v>
      </c>
      <c r="M7" s="17" t="s">
        <v>113</v>
      </c>
      <c r="N7" s="74" t="s">
        <v>114</v>
      </c>
      <c r="O7" s="86">
        <v>0</v>
      </c>
      <c r="P7" s="86">
        <v>1376.24</v>
      </c>
      <c r="Q7" s="86">
        <v>0</v>
      </c>
      <c r="R7" s="86">
        <v>2223.7600000000002</v>
      </c>
      <c r="S7" s="86">
        <v>0</v>
      </c>
      <c r="T7" s="77" t="s">
        <v>56</v>
      </c>
      <c r="U7" s="86">
        <v>3000</v>
      </c>
      <c r="V7" s="77" t="s">
        <v>115</v>
      </c>
      <c r="W7" s="86">
        <v>0</v>
      </c>
      <c r="X7" s="86">
        <v>0</v>
      </c>
      <c r="Y7" s="77" t="s">
        <v>56</v>
      </c>
      <c r="Z7" s="86">
        <v>3000</v>
      </c>
      <c r="AA7" s="77" t="s">
        <v>116</v>
      </c>
      <c r="AB7" s="86">
        <v>0</v>
      </c>
      <c r="AC7" s="86">
        <v>0</v>
      </c>
      <c r="AD7" s="77" t="s">
        <v>56</v>
      </c>
      <c r="AE7" s="86">
        <v>3000</v>
      </c>
      <c r="AF7" s="77" t="s">
        <v>117</v>
      </c>
      <c r="AG7" s="86">
        <v>0</v>
      </c>
      <c r="AH7" s="86">
        <v>0</v>
      </c>
      <c r="AI7" s="77" t="s">
        <v>56</v>
      </c>
      <c r="AJ7" s="86">
        <v>1500</v>
      </c>
      <c r="AK7" s="77" t="s">
        <v>118</v>
      </c>
      <c r="AL7" s="86">
        <v>0</v>
      </c>
      <c r="AM7" s="86">
        <v>0</v>
      </c>
      <c r="AN7" s="77" t="s">
        <v>56</v>
      </c>
      <c r="AO7" s="86">
        <v>0</v>
      </c>
      <c r="AP7" s="77" t="s">
        <v>56</v>
      </c>
      <c r="AQ7" s="86">
        <f t="shared" si="0"/>
        <v>0</v>
      </c>
      <c r="AR7" s="89">
        <f t="shared" si="1"/>
        <v>14100</v>
      </c>
      <c r="AS7" s="78" t="s">
        <v>60</v>
      </c>
      <c r="AT7" s="86">
        <v>0</v>
      </c>
      <c r="AU7" s="86">
        <v>0</v>
      </c>
      <c r="AV7" s="86">
        <v>0</v>
      </c>
      <c r="AW7" s="86">
        <v>0</v>
      </c>
      <c r="AX7" s="86">
        <v>0</v>
      </c>
      <c r="AY7" s="86">
        <v>0</v>
      </c>
      <c r="AZ7" s="73"/>
      <c r="BA7" s="92"/>
    </row>
    <row r="8" spans="1:53" ht="31.5" x14ac:dyDescent="0.25">
      <c r="A8" s="73"/>
      <c r="B8" s="74" t="s">
        <v>70</v>
      </c>
      <c r="C8" s="75" t="s">
        <v>70</v>
      </c>
      <c r="D8" s="75">
        <v>1</v>
      </c>
      <c r="E8" s="74" t="s">
        <v>126</v>
      </c>
      <c r="F8" s="76" t="s">
        <v>72</v>
      </c>
      <c r="G8" s="75">
        <v>11300</v>
      </c>
      <c r="H8" s="76" t="s">
        <v>127</v>
      </c>
      <c r="I8" s="74" t="s">
        <v>56</v>
      </c>
      <c r="J8" s="74" t="s">
        <v>56</v>
      </c>
      <c r="K8" s="74" t="s">
        <v>56</v>
      </c>
      <c r="L8" s="75" t="s">
        <v>61</v>
      </c>
      <c r="M8" s="17" t="s">
        <v>128</v>
      </c>
      <c r="N8" s="74" t="s">
        <v>114</v>
      </c>
      <c r="O8" s="86">
        <v>0</v>
      </c>
      <c r="P8" s="86">
        <v>7417.86</v>
      </c>
      <c r="Q8" s="86">
        <v>0</v>
      </c>
      <c r="R8" s="86">
        <v>12500</v>
      </c>
      <c r="S8" s="86">
        <v>0</v>
      </c>
      <c r="T8" s="77" t="s">
        <v>56</v>
      </c>
      <c r="U8" s="86">
        <v>1500</v>
      </c>
      <c r="V8" s="77" t="s">
        <v>129</v>
      </c>
      <c r="W8" s="86">
        <v>0</v>
      </c>
      <c r="X8" s="86">
        <v>0</v>
      </c>
      <c r="Y8" s="77" t="s">
        <v>56</v>
      </c>
      <c r="Z8" s="86">
        <v>0</v>
      </c>
      <c r="AA8" s="77" t="s">
        <v>56</v>
      </c>
      <c r="AB8" s="86">
        <v>0</v>
      </c>
      <c r="AC8" s="86">
        <v>0</v>
      </c>
      <c r="AD8" s="77" t="s">
        <v>56</v>
      </c>
      <c r="AE8" s="86">
        <v>0</v>
      </c>
      <c r="AF8" s="77" t="s">
        <v>56</v>
      </c>
      <c r="AG8" s="86">
        <v>0</v>
      </c>
      <c r="AH8" s="86">
        <v>0</v>
      </c>
      <c r="AI8" s="77" t="s">
        <v>56</v>
      </c>
      <c r="AJ8" s="86">
        <v>0</v>
      </c>
      <c r="AK8" s="77" t="s">
        <v>56</v>
      </c>
      <c r="AL8" s="86">
        <v>0</v>
      </c>
      <c r="AM8" s="86">
        <v>0</v>
      </c>
      <c r="AN8" s="77" t="s">
        <v>56</v>
      </c>
      <c r="AO8" s="86">
        <v>0</v>
      </c>
      <c r="AP8" s="77" t="s">
        <v>56</v>
      </c>
      <c r="AQ8" s="86">
        <f t="shared" si="0"/>
        <v>0</v>
      </c>
      <c r="AR8" s="89">
        <f t="shared" si="1"/>
        <v>21417.86</v>
      </c>
      <c r="AS8" s="78" t="s">
        <v>60</v>
      </c>
      <c r="AT8" s="86">
        <v>0</v>
      </c>
      <c r="AU8" s="86">
        <v>0</v>
      </c>
      <c r="AV8" s="86">
        <v>0</v>
      </c>
      <c r="AW8" s="86">
        <v>0</v>
      </c>
      <c r="AX8" s="86">
        <v>0</v>
      </c>
      <c r="AY8" s="86">
        <v>0</v>
      </c>
      <c r="AZ8" s="73"/>
      <c r="BA8" s="92"/>
    </row>
    <row r="9" spans="1:53" ht="31.5" x14ac:dyDescent="0.25">
      <c r="A9" s="73"/>
      <c r="B9" s="74" t="s">
        <v>70</v>
      </c>
      <c r="C9" s="75" t="s">
        <v>70</v>
      </c>
      <c r="D9" s="75">
        <v>1</v>
      </c>
      <c r="E9" s="74" t="s">
        <v>150</v>
      </c>
      <c r="F9" s="76" t="s">
        <v>72</v>
      </c>
      <c r="G9" s="75">
        <v>11405</v>
      </c>
      <c r="H9" s="76" t="s">
        <v>139</v>
      </c>
      <c r="I9" s="74" t="s">
        <v>56</v>
      </c>
      <c r="J9" s="74" t="s">
        <v>56</v>
      </c>
      <c r="K9" s="74" t="s">
        <v>56</v>
      </c>
      <c r="L9" s="75" t="s">
        <v>61</v>
      </c>
      <c r="M9" s="17" t="s">
        <v>151</v>
      </c>
      <c r="N9" s="74" t="s">
        <v>114</v>
      </c>
      <c r="O9" s="86">
        <v>0</v>
      </c>
      <c r="P9" s="86">
        <v>0</v>
      </c>
      <c r="Q9" s="86">
        <v>0</v>
      </c>
      <c r="R9" s="86">
        <v>0</v>
      </c>
      <c r="S9" s="86">
        <v>0</v>
      </c>
      <c r="T9" s="77" t="s">
        <v>56</v>
      </c>
      <c r="U9" s="86">
        <v>5000</v>
      </c>
      <c r="V9" s="77" t="s">
        <v>152</v>
      </c>
      <c r="W9" s="86">
        <v>0</v>
      </c>
      <c r="X9" s="86">
        <v>0</v>
      </c>
      <c r="Y9" s="77" t="s">
        <v>56</v>
      </c>
      <c r="Z9" s="86">
        <v>0</v>
      </c>
      <c r="AA9" s="77" t="s">
        <v>56</v>
      </c>
      <c r="AB9" s="86">
        <v>0</v>
      </c>
      <c r="AC9" s="86">
        <v>0</v>
      </c>
      <c r="AD9" s="77" t="s">
        <v>56</v>
      </c>
      <c r="AE9" s="86">
        <v>0</v>
      </c>
      <c r="AF9" s="77" t="s">
        <v>56</v>
      </c>
      <c r="AG9" s="86">
        <v>0</v>
      </c>
      <c r="AH9" s="86">
        <v>0</v>
      </c>
      <c r="AI9" s="77" t="s">
        <v>56</v>
      </c>
      <c r="AJ9" s="86">
        <v>0</v>
      </c>
      <c r="AK9" s="77" t="s">
        <v>56</v>
      </c>
      <c r="AL9" s="86">
        <v>0</v>
      </c>
      <c r="AM9" s="86">
        <v>0</v>
      </c>
      <c r="AN9" s="77" t="s">
        <v>56</v>
      </c>
      <c r="AO9" s="86">
        <v>0</v>
      </c>
      <c r="AP9" s="77" t="s">
        <v>56</v>
      </c>
      <c r="AQ9" s="86">
        <f t="shared" si="0"/>
        <v>0</v>
      </c>
      <c r="AR9" s="89">
        <f t="shared" si="1"/>
        <v>5000</v>
      </c>
      <c r="AS9" s="78" t="s">
        <v>60</v>
      </c>
      <c r="AT9" s="86">
        <v>0</v>
      </c>
      <c r="AU9" s="86">
        <v>0</v>
      </c>
      <c r="AV9" s="86">
        <v>0</v>
      </c>
      <c r="AW9" s="86">
        <v>0</v>
      </c>
      <c r="AX9" s="86">
        <v>0</v>
      </c>
      <c r="AY9" s="86">
        <v>0</v>
      </c>
      <c r="AZ9" s="73"/>
      <c r="BA9" s="92"/>
    </row>
    <row r="10" spans="1:53" ht="31.5" x14ac:dyDescent="0.25">
      <c r="A10" s="73"/>
      <c r="B10" s="74" t="s">
        <v>70</v>
      </c>
      <c r="C10" s="75" t="s">
        <v>70</v>
      </c>
      <c r="D10" s="75">
        <v>1</v>
      </c>
      <c r="E10" s="74" t="s">
        <v>187</v>
      </c>
      <c r="F10" s="76" t="s">
        <v>72</v>
      </c>
      <c r="G10" s="75">
        <v>11404</v>
      </c>
      <c r="H10" s="76" t="s">
        <v>161</v>
      </c>
      <c r="I10" s="74" t="s">
        <v>56</v>
      </c>
      <c r="J10" s="74" t="s">
        <v>56</v>
      </c>
      <c r="K10" s="74" t="s">
        <v>56</v>
      </c>
      <c r="L10" s="75" t="s">
        <v>61</v>
      </c>
      <c r="M10" s="17" t="s">
        <v>188</v>
      </c>
      <c r="N10" s="74" t="s">
        <v>114</v>
      </c>
      <c r="O10" s="86">
        <v>0</v>
      </c>
      <c r="P10" s="86">
        <v>505.89</v>
      </c>
      <c r="Q10" s="86">
        <v>0</v>
      </c>
      <c r="R10" s="86">
        <v>20000</v>
      </c>
      <c r="S10" s="86">
        <v>0</v>
      </c>
      <c r="T10" s="77" t="s">
        <v>56</v>
      </c>
      <c r="U10" s="86">
        <v>10000</v>
      </c>
      <c r="V10" s="77" t="s">
        <v>189</v>
      </c>
      <c r="W10" s="86">
        <v>0</v>
      </c>
      <c r="X10" s="86">
        <v>0</v>
      </c>
      <c r="Y10" s="77" t="s">
        <v>56</v>
      </c>
      <c r="Z10" s="86">
        <v>10000</v>
      </c>
      <c r="AA10" s="77" t="s">
        <v>189</v>
      </c>
      <c r="AB10" s="86">
        <v>0</v>
      </c>
      <c r="AC10" s="86">
        <v>0</v>
      </c>
      <c r="AD10" s="77" t="s">
        <v>56</v>
      </c>
      <c r="AE10" s="86">
        <v>5000</v>
      </c>
      <c r="AF10" s="77" t="s">
        <v>189</v>
      </c>
      <c r="AG10" s="86">
        <v>0</v>
      </c>
      <c r="AH10" s="86">
        <v>0</v>
      </c>
      <c r="AI10" s="77" t="s">
        <v>56</v>
      </c>
      <c r="AJ10" s="86">
        <v>5000</v>
      </c>
      <c r="AK10" s="77" t="s">
        <v>189</v>
      </c>
      <c r="AL10" s="86">
        <v>0</v>
      </c>
      <c r="AM10" s="86">
        <v>0</v>
      </c>
      <c r="AN10" s="77" t="s">
        <v>56</v>
      </c>
      <c r="AO10" s="86">
        <v>0</v>
      </c>
      <c r="AP10" s="77" t="s">
        <v>56</v>
      </c>
      <c r="AQ10" s="86">
        <f t="shared" si="0"/>
        <v>0</v>
      </c>
      <c r="AR10" s="89">
        <f t="shared" si="1"/>
        <v>50505.89</v>
      </c>
      <c r="AS10" s="78" t="s">
        <v>60</v>
      </c>
      <c r="AT10" s="86">
        <v>0</v>
      </c>
      <c r="AU10" s="86">
        <v>0</v>
      </c>
      <c r="AV10" s="86">
        <v>0</v>
      </c>
      <c r="AW10" s="86">
        <v>0</v>
      </c>
      <c r="AX10" s="86">
        <v>0</v>
      </c>
      <c r="AY10" s="86">
        <v>0</v>
      </c>
      <c r="AZ10" s="73"/>
      <c r="BA10" s="92"/>
    </row>
    <row r="11" spans="1:53" s="69" customFormat="1" ht="31.5" x14ac:dyDescent="0.25">
      <c r="A11" s="73"/>
      <c r="B11" s="74" t="s">
        <v>70</v>
      </c>
      <c r="C11" s="75" t="s">
        <v>87</v>
      </c>
      <c r="D11" s="75">
        <v>1</v>
      </c>
      <c r="E11" s="74" t="s">
        <v>190</v>
      </c>
      <c r="F11" s="76" t="s">
        <v>191</v>
      </c>
      <c r="G11" s="75">
        <v>11600</v>
      </c>
      <c r="H11" s="76" t="s">
        <v>192</v>
      </c>
      <c r="I11" s="74" t="s">
        <v>56</v>
      </c>
      <c r="J11" s="74" t="s">
        <v>56</v>
      </c>
      <c r="K11" s="74" t="s">
        <v>56</v>
      </c>
      <c r="L11" s="75" t="s">
        <v>166</v>
      </c>
      <c r="M11" s="17" t="s">
        <v>193</v>
      </c>
      <c r="N11" s="74" t="s">
        <v>194</v>
      </c>
      <c r="O11" s="86">
        <v>0</v>
      </c>
      <c r="P11" s="86">
        <v>62909.24</v>
      </c>
      <c r="Q11" s="86">
        <v>0</v>
      </c>
      <c r="R11" s="86">
        <v>12900</v>
      </c>
      <c r="S11" s="86">
        <v>0</v>
      </c>
      <c r="T11" s="77" t="s">
        <v>56</v>
      </c>
      <c r="U11" s="86">
        <v>0</v>
      </c>
      <c r="V11" s="77" t="s">
        <v>1518</v>
      </c>
      <c r="W11" s="86">
        <v>0</v>
      </c>
      <c r="X11" s="86">
        <v>0</v>
      </c>
      <c r="Y11" s="77" t="s">
        <v>56</v>
      </c>
      <c r="Z11" s="86">
        <v>15000</v>
      </c>
      <c r="AA11" s="77" t="s">
        <v>195</v>
      </c>
      <c r="AB11" s="86">
        <v>0</v>
      </c>
      <c r="AC11" s="86">
        <v>0</v>
      </c>
      <c r="AD11" s="77" t="s">
        <v>56</v>
      </c>
      <c r="AE11" s="86">
        <v>0</v>
      </c>
      <c r="AF11" s="77" t="s">
        <v>56</v>
      </c>
      <c r="AG11" s="86">
        <v>0</v>
      </c>
      <c r="AH11" s="86">
        <v>0</v>
      </c>
      <c r="AI11" s="77" t="s">
        <v>56</v>
      </c>
      <c r="AJ11" s="86">
        <v>0</v>
      </c>
      <c r="AK11" s="77" t="s">
        <v>56</v>
      </c>
      <c r="AL11" s="86">
        <v>0</v>
      </c>
      <c r="AM11" s="86">
        <v>0</v>
      </c>
      <c r="AN11" s="77" t="s">
        <v>56</v>
      </c>
      <c r="AO11" s="86">
        <v>0</v>
      </c>
      <c r="AP11" s="77" t="s">
        <v>56</v>
      </c>
      <c r="AQ11" s="86">
        <f t="shared" si="0"/>
        <v>0</v>
      </c>
      <c r="AR11" s="89">
        <f t="shared" si="1"/>
        <v>90809.239999999991</v>
      </c>
      <c r="AS11" s="78" t="s">
        <v>60</v>
      </c>
      <c r="AT11" s="86">
        <v>0</v>
      </c>
      <c r="AU11" s="86">
        <v>0</v>
      </c>
      <c r="AV11" s="86">
        <v>0</v>
      </c>
      <c r="AW11" s="86">
        <v>0</v>
      </c>
      <c r="AX11" s="86">
        <v>0</v>
      </c>
      <c r="AY11" s="86">
        <v>0</v>
      </c>
      <c r="AZ11" s="73"/>
      <c r="BA11" s="92"/>
    </row>
    <row r="12" spans="1:53" ht="31.5" x14ac:dyDescent="0.25">
      <c r="A12" s="73"/>
      <c r="B12" s="74" t="s">
        <v>70</v>
      </c>
      <c r="C12" s="75" t="s">
        <v>87</v>
      </c>
      <c r="D12" s="75">
        <v>1</v>
      </c>
      <c r="E12" s="74" t="s">
        <v>196</v>
      </c>
      <c r="F12" s="76" t="s">
        <v>189</v>
      </c>
      <c r="G12" s="75">
        <v>11600</v>
      </c>
      <c r="H12" s="76" t="s">
        <v>192</v>
      </c>
      <c r="I12" s="74" t="s">
        <v>56</v>
      </c>
      <c r="J12" s="74" t="s">
        <v>56</v>
      </c>
      <c r="K12" s="74" t="s">
        <v>56</v>
      </c>
      <c r="L12" s="75" t="s">
        <v>61</v>
      </c>
      <c r="M12" s="17" t="s">
        <v>197</v>
      </c>
      <c r="N12" s="74" t="s">
        <v>198</v>
      </c>
      <c r="O12" s="86">
        <v>0</v>
      </c>
      <c r="P12" s="86">
        <v>12706.8</v>
      </c>
      <c r="Q12" s="86">
        <v>0</v>
      </c>
      <c r="R12" s="86">
        <v>21300</v>
      </c>
      <c r="S12" s="86">
        <v>0</v>
      </c>
      <c r="T12" s="77" t="s">
        <v>56</v>
      </c>
      <c r="U12" s="86">
        <v>15000</v>
      </c>
      <c r="V12" s="77" t="s">
        <v>199</v>
      </c>
      <c r="W12" s="86">
        <v>0</v>
      </c>
      <c r="X12" s="86">
        <v>0</v>
      </c>
      <c r="Y12" s="77" t="s">
        <v>56</v>
      </c>
      <c r="Z12" s="86">
        <v>5000</v>
      </c>
      <c r="AA12" s="77" t="s">
        <v>199</v>
      </c>
      <c r="AB12" s="86">
        <v>0</v>
      </c>
      <c r="AC12" s="86">
        <v>0</v>
      </c>
      <c r="AD12" s="77" t="s">
        <v>56</v>
      </c>
      <c r="AE12" s="86">
        <v>0</v>
      </c>
      <c r="AF12" s="77" t="s">
        <v>56</v>
      </c>
      <c r="AG12" s="86">
        <v>0</v>
      </c>
      <c r="AH12" s="86">
        <v>0</v>
      </c>
      <c r="AI12" s="77" t="s">
        <v>56</v>
      </c>
      <c r="AJ12" s="86">
        <v>0</v>
      </c>
      <c r="AK12" s="77" t="s">
        <v>56</v>
      </c>
      <c r="AL12" s="86">
        <v>0</v>
      </c>
      <c r="AM12" s="86">
        <v>0</v>
      </c>
      <c r="AN12" s="77" t="s">
        <v>56</v>
      </c>
      <c r="AO12" s="86">
        <v>0</v>
      </c>
      <c r="AP12" s="77" t="s">
        <v>56</v>
      </c>
      <c r="AQ12" s="86">
        <f t="shared" si="0"/>
        <v>0</v>
      </c>
      <c r="AR12" s="89">
        <f t="shared" si="1"/>
        <v>54006.8</v>
      </c>
      <c r="AS12" s="78" t="s">
        <v>60</v>
      </c>
      <c r="AT12" s="86">
        <v>0</v>
      </c>
      <c r="AU12" s="86">
        <v>0</v>
      </c>
      <c r="AV12" s="86">
        <v>0</v>
      </c>
      <c r="AW12" s="86">
        <v>0</v>
      </c>
      <c r="AX12" s="86">
        <v>0</v>
      </c>
      <c r="AY12" s="86">
        <v>0</v>
      </c>
      <c r="AZ12" s="73"/>
      <c r="BA12" s="92"/>
    </row>
    <row r="13" spans="1:53" ht="31.5" x14ac:dyDescent="0.25">
      <c r="A13" s="73"/>
      <c r="B13" s="74" t="s">
        <v>70</v>
      </c>
      <c r="C13" s="75" t="s">
        <v>201</v>
      </c>
      <c r="D13" s="75">
        <v>1</v>
      </c>
      <c r="E13" s="74" t="s">
        <v>233</v>
      </c>
      <c r="F13" s="76" t="s">
        <v>74</v>
      </c>
      <c r="G13" s="75">
        <v>11402</v>
      </c>
      <c r="H13" s="76" t="s">
        <v>207</v>
      </c>
      <c r="I13" s="74" t="s">
        <v>56</v>
      </c>
      <c r="J13" s="74" t="s">
        <v>56</v>
      </c>
      <c r="K13" s="74" t="s">
        <v>56</v>
      </c>
      <c r="L13" s="75" t="s">
        <v>61</v>
      </c>
      <c r="M13" s="17" t="s">
        <v>234</v>
      </c>
      <c r="N13" s="74" t="s">
        <v>72</v>
      </c>
      <c r="O13" s="86">
        <v>0</v>
      </c>
      <c r="P13" s="86">
        <v>3956.75</v>
      </c>
      <c r="Q13" s="86">
        <v>0</v>
      </c>
      <c r="R13" s="86">
        <v>12100</v>
      </c>
      <c r="S13" s="86">
        <v>0</v>
      </c>
      <c r="T13" s="77" t="s">
        <v>56</v>
      </c>
      <c r="U13" s="86">
        <v>2500</v>
      </c>
      <c r="V13" s="77" t="s">
        <v>210</v>
      </c>
      <c r="W13" s="86">
        <v>0</v>
      </c>
      <c r="X13" s="86">
        <v>0</v>
      </c>
      <c r="Y13" s="77" t="s">
        <v>56</v>
      </c>
      <c r="Z13" s="86">
        <v>0</v>
      </c>
      <c r="AA13" s="77" t="s">
        <v>56</v>
      </c>
      <c r="AB13" s="86">
        <v>0</v>
      </c>
      <c r="AC13" s="86">
        <v>0</v>
      </c>
      <c r="AD13" s="77" t="s">
        <v>56</v>
      </c>
      <c r="AE13" s="86">
        <v>0</v>
      </c>
      <c r="AF13" s="77" t="s">
        <v>56</v>
      </c>
      <c r="AG13" s="86">
        <v>0</v>
      </c>
      <c r="AH13" s="86">
        <v>0</v>
      </c>
      <c r="AI13" s="77" t="s">
        <v>56</v>
      </c>
      <c r="AJ13" s="86">
        <v>0</v>
      </c>
      <c r="AK13" s="77" t="s">
        <v>56</v>
      </c>
      <c r="AL13" s="86">
        <v>0</v>
      </c>
      <c r="AM13" s="86">
        <v>0</v>
      </c>
      <c r="AN13" s="77" t="s">
        <v>56</v>
      </c>
      <c r="AO13" s="86">
        <v>0</v>
      </c>
      <c r="AP13" s="77" t="s">
        <v>56</v>
      </c>
      <c r="AQ13" s="86">
        <f t="shared" si="0"/>
        <v>0</v>
      </c>
      <c r="AR13" s="89">
        <f t="shared" si="1"/>
        <v>18556.75</v>
      </c>
      <c r="AS13" s="78" t="s">
        <v>60</v>
      </c>
      <c r="AT13" s="86">
        <v>0</v>
      </c>
      <c r="AU13" s="86">
        <v>0</v>
      </c>
      <c r="AV13" s="86">
        <v>0</v>
      </c>
      <c r="AW13" s="86">
        <v>0</v>
      </c>
      <c r="AX13" s="86">
        <v>0</v>
      </c>
      <c r="AY13" s="86">
        <v>0</v>
      </c>
      <c r="AZ13" s="73"/>
      <c r="BA13" s="92"/>
    </row>
    <row r="14" spans="1:53" ht="31.5" x14ac:dyDescent="0.25">
      <c r="A14" s="73"/>
      <c r="B14" s="74" t="s">
        <v>70</v>
      </c>
      <c r="C14" s="75" t="s">
        <v>201</v>
      </c>
      <c r="D14" s="75">
        <v>1</v>
      </c>
      <c r="E14" s="74" t="s">
        <v>258</v>
      </c>
      <c r="F14" s="76" t="s">
        <v>259</v>
      </c>
      <c r="G14" s="75">
        <v>55501</v>
      </c>
      <c r="H14" s="76" t="s">
        <v>245</v>
      </c>
      <c r="I14" s="74" t="s">
        <v>56</v>
      </c>
      <c r="J14" s="74" t="s">
        <v>56</v>
      </c>
      <c r="K14" s="74" t="s">
        <v>56</v>
      </c>
      <c r="L14" s="75" t="s">
        <v>61</v>
      </c>
      <c r="M14" s="17" t="s">
        <v>260</v>
      </c>
      <c r="N14" s="74" t="s">
        <v>261</v>
      </c>
      <c r="O14" s="86">
        <v>0</v>
      </c>
      <c r="P14" s="86">
        <v>16802.509999999998</v>
      </c>
      <c r="Q14" s="86">
        <v>0</v>
      </c>
      <c r="R14" s="86">
        <v>6314.5</v>
      </c>
      <c r="S14" s="86">
        <v>0</v>
      </c>
      <c r="T14" s="77" t="s">
        <v>56</v>
      </c>
      <c r="U14" s="86">
        <v>7000</v>
      </c>
      <c r="V14" s="77" t="s">
        <v>262</v>
      </c>
      <c r="W14" s="86">
        <v>0</v>
      </c>
      <c r="X14" s="86">
        <v>0</v>
      </c>
      <c r="Y14" s="77" t="s">
        <v>56</v>
      </c>
      <c r="Z14" s="86">
        <v>5000</v>
      </c>
      <c r="AA14" s="77" t="s">
        <v>263</v>
      </c>
      <c r="AB14" s="86">
        <v>0</v>
      </c>
      <c r="AC14" s="86">
        <v>0</v>
      </c>
      <c r="AD14" s="77" t="s">
        <v>56</v>
      </c>
      <c r="AE14" s="86">
        <v>5000</v>
      </c>
      <c r="AF14" s="77" t="s">
        <v>263</v>
      </c>
      <c r="AG14" s="86">
        <v>0</v>
      </c>
      <c r="AH14" s="86">
        <v>0</v>
      </c>
      <c r="AI14" s="77" t="s">
        <v>56</v>
      </c>
      <c r="AJ14" s="86">
        <v>5000</v>
      </c>
      <c r="AK14" s="77" t="s">
        <v>263</v>
      </c>
      <c r="AL14" s="86">
        <v>0</v>
      </c>
      <c r="AM14" s="86">
        <v>0</v>
      </c>
      <c r="AN14" s="77" t="s">
        <v>56</v>
      </c>
      <c r="AO14" s="86">
        <v>0</v>
      </c>
      <c r="AP14" s="77" t="s">
        <v>56</v>
      </c>
      <c r="AQ14" s="86">
        <f t="shared" si="0"/>
        <v>0</v>
      </c>
      <c r="AR14" s="89">
        <f t="shared" si="1"/>
        <v>45117.009999999995</v>
      </c>
      <c r="AS14" s="78" t="s">
        <v>60</v>
      </c>
      <c r="AT14" s="86">
        <v>0</v>
      </c>
      <c r="AU14" s="86">
        <v>0</v>
      </c>
      <c r="AV14" s="86">
        <v>0</v>
      </c>
      <c r="AW14" s="86">
        <v>0</v>
      </c>
      <c r="AX14" s="86">
        <v>0</v>
      </c>
      <c r="AY14" s="86">
        <v>0</v>
      </c>
      <c r="AZ14" s="73"/>
      <c r="BA14" s="92"/>
    </row>
    <row r="15" spans="1:53" ht="31.5" x14ac:dyDescent="0.25">
      <c r="A15" s="73"/>
      <c r="B15" s="74" t="s">
        <v>70</v>
      </c>
      <c r="C15" s="75" t="s">
        <v>201</v>
      </c>
      <c r="D15" s="75">
        <v>1</v>
      </c>
      <c r="E15" s="74" t="s">
        <v>291</v>
      </c>
      <c r="F15" s="76" t="s">
        <v>292</v>
      </c>
      <c r="G15" s="75">
        <v>11401</v>
      </c>
      <c r="H15" s="76" t="s">
        <v>203</v>
      </c>
      <c r="I15" s="74" t="s">
        <v>56</v>
      </c>
      <c r="J15" s="74" t="s">
        <v>56</v>
      </c>
      <c r="K15" s="74" t="s">
        <v>56</v>
      </c>
      <c r="L15" s="75" t="s">
        <v>166</v>
      </c>
      <c r="M15" s="17" t="s">
        <v>293</v>
      </c>
      <c r="N15" s="74" t="s">
        <v>294</v>
      </c>
      <c r="O15" s="86">
        <v>0</v>
      </c>
      <c r="P15" s="86">
        <v>0</v>
      </c>
      <c r="Q15" s="86">
        <v>0</v>
      </c>
      <c r="R15" s="86">
        <v>13500</v>
      </c>
      <c r="S15" s="86">
        <v>0</v>
      </c>
      <c r="T15" s="77" t="s">
        <v>56</v>
      </c>
      <c r="U15" s="86">
        <v>14000</v>
      </c>
      <c r="V15" s="77" t="s">
        <v>295</v>
      </c>
      <c r="W15" s="86">
        <v>0</v>
      </c>
      <c r="X15" s="86">
        <v>0</v>
      </c>
      <c r="Y15" s="77" t="s">
        <v>56</v>
      </c>
      <c r="Z15" s="86">
        <v>0</v>
      </c>
      <c r="AA15" s="77" t="s">
        <v>56</v>
      </c>
      <c r="AB15" s="86">
        <v>0</v>
      </c>
      <c r="AC15" s="86">
        <v>0</v>
      </c>
      <c r="AD15" s="77" t="s">
        <v>56</v>
      </c>
      <c r="AE15" s="86">
        <v>0</v>
      </c>
      <c r="AF15" s="77" t="s">
        <v>56</v>
      </c>
      <c r="AG15" s="86">
        <v>0</v>
      </c>
      <c r="AH15" s="86">
        <v>0</v>
      </c>
      <c r="AI15" s="77" t="s">
        <v>56</v>
      </c>
      <c r="AJ15" s="86">
        <v>0</v>
      </c>
      <c r="AK15" s="77" t="s">
        <v>56</v>
      </c>
      <c r="AL15" s="86">
        <v>0</v>
      </c>
      <c r="AM15" s="86">
        <v>0</v>
      </c>
      <c r="AN15" s="77" t="s">
        <v>56</v>
      </c>
      <c r="AO15" s="86">
        <v>0</v>
      </c>
      <c r="AP15" s="77" t="s">
        <v>56</v>
      </c>
      <c r="AQ15" s="86">
        <f t="shared" si="0"/>
        <v>0</v>
      </c>
      <c r="AR15" s="89">
        <f t="shared" si="1"/>
        <v>27500</v>
      </c>
      <c r="AS15" s="78" t="s">
        <v>60</v>
      </c>
      <c r="AT15" s="86">
        <v>0</v>
      </c>
      <c r="AU15" s="86">
        <v>0</v>
      </c>
      <c r="AV15" s="86">
        <v>0</v>
      </c>
      <c r="AW15" s="86">
        <v>0</v>
      </c>
      <c r="AX15" s="86">
        <v>0</v>
      </c>
      <c r="AY15" s="86">
        <v>0</v>
      </c>
      <c r="AZ15" s="73"/>
      <c r="BA15" s="92"/>
    </row>
    <row r="16" spans="1:53" ht="15.75" x14ac:dyDescent="0.25">
      <c r="A16" s="73"/>
      <c r="B16" s="74" t="s">
        <v>70</v>
      </c>
      <c r="C16" s="75" t="s">
        <v>201</v>
      </c>
      <c r="D16" s="75">
        <v>1</v>
      </c>
      <c r="E16" s="74" t="s">
        <v>308</v>
      </c>
      <c r="F16" s="76" t="s">
        <v>309</v>
      </c>
      <c r="G16" s="75">
        <v>11401</v>
      </c>
      <c r="H16" s="76" t="s">
        <v>203</v>
      </c>
      <c r="I16" s="74" t="s">
        <v>56</v>
      </c>
      <c r="J16" s="74" t="s">
        <v>56</v>
      </c>
      <c r="K16" s="74" t="s">
        <v>56</v>
      </c>
      <c r="L16" s="75" t="s">
        <v>310</v>
      </c>
      <c r="M16" s="17" t="s">
        <v>311</v>
      </c>
      <c r="N16" s="74" t="s">
        <v>312</v>
      </c>
      <c r="O16" s="86">
        <v>0</v>
      </c>
      <c r="P16" s="86">
        <v>399313.35</v>
      </c>
      <c r="Q16" s="86">
        <v>0</v>
      </c>
      <c r="R16" s="86">
        <v>250894.33</v>
      </c>
      <c r="S16" s="86">
        <v>0</v>
      </c>
      <c r="T16" s="77" t="s">
        <v>56</v>
      </c>
      <c r="U16" s="86">
        <v>40000</v>
      </c>
      <c r="V16" s="77" t="s">
        <v>313</v>
      </c>
      <c r="W16" s="86">
        <v>5000</v>
      </c>
      <c r="X16" s="86">
        <v>0</v>
      </c>
      <c r="Y16" s="77" t="s">
        <v>56</v>
      </c>
      <c r="Z16" s="86">
        <v>0</v>
      </c>
      <c r="AA16" s="77" t="s">
        <v>56</v>
      </c>
      <c r="AB16" s="86">
        <v>0</v>
      </c>
      <c r="AC16" s="86">
        <v>0</v>
      </c>
      <c r="AD16" s="77" t="s">
        <v>56</v>
      </c>
      <c r="AE16" s="86">
        <v>0</v>
      </c>
      <c r="AF16" s="77" t="s">
        <v>56</v>
      </c>
      <c r="AG16" s="86">
        <v>0</v>
      </c>
      <c r="AH16" s="86">
        <v>0</v>
      </c>
      <c r="AI16" s="77" t="s">
        <v>56</v>
      </c>
      <c r="AJ16" s="86">
        <v>0</v>
      </c>
      <c r="AK16" s="77" t="s">
        <v>56</v>
      </c>
      <c r="AL16" s="86">
        <v>0</v>
      </c>
      <c r="AM16" s="86">
        <v>0</v>
      </c>
      <c r="AN16" s="77" t="s">
        <v>56</v>
      </c>
      <c r="AO16" s="86">
        <v>0</v>
      </c>
      <c r="AP16" s="77" t="s">
        <v>56</v>
      </c>
      <c r="AQ16" s="86">
        <f t="shared" si="0"/>
        <v>0</v>
      </c>
      <c r="AR16" s="89">
        <f t="shared" si="1"/>
        <v>695207.67999999993</v>
      </c>
      <c r="AS16" s="78" t="s">
        <v>60</v>
      </c>
      <c r="AT16" s="86">
        <v>0</v>
      </c>
      <c r="AU16" s="86">
        <v>0</v>
      </c>
      <c r="AV16" s="86">
        <v>0</v>
      </c>
      <c r="AW16" s="86">
        <v>0</v>
      </c>
      <c r="AX16" s="86">
        <v>0</v>
      </c>
      <c r="AY16" s="86">
        <v>0</v>
      </c>
      <c r="AZ16" s="73"/>
      <c r="BA16" s="92"/>
    </row>
    <row r="17" spans="1:53" ht="63" x14ac:dyDescent="0.25">
      <c r="A17" s="73"/>
      <c r="B17" s="74" t="s">
        <v>70</v>
      </c>
      <c r="C17" s="75" t="s">
        <v>201</v>
      </c>
      <c r="D17" s="75">
        <v>1</v>
      </c>
      <c r="E17" s="74" t="s">
        <v>390</v>
      </c>
      <c r="F17" s="76" t="s">
        <v>391</v>
      </c>
      <c r="G17" s="75">
        <v>11401</v>
      </c>
      <c r="H17" s="76" t="s">
        <v>203</v>
      </c>
      <c r="I17" s="74" t="s">
        <v>56</v>
      </c>
      <c r="J17" s="74" t="s">
        <v>56</v>
      </c>
      <c r="K17" s="74" t="s">
        <v>56</v>
      </c>
      <c r="L17" s="75" t="s">
        <v>61</v>
      </c>
      <c r="M17" s="17" t="s">
        <v>392</v>
      </c>
      <c r="N17" s="74" t="s">
        <v>393</v>
      </c>
      <c r="O17" s="86">
        <v>0</v>
      </c>
      <c r="P17" s="86">
        <v>133267.71</v>
      </c>
      <c r="Q17" s="86">
        <v>0</v>
      </c>
      <c r="R17" s="86">
        <v>34758.199999999997</v>
      </c>
      <c r="S17" s="86">
        <v>0</v>
      </c>
      <c r="T17" s="77" t="s">
        <v>56</v>
      </c>
      <c r="U17" s="86">
        <v>30000</v>
      </c>
      <c r="V17" s="77" t="s">
        <v>394</v>
      </c>
      <c r="W17" s="86">
        <v>0</v>
      </c>
      <c r="X17" s="86">
        <v>0</v>
      </c>
      <c r="Y17" s="77" t="s">
        <v>56</v>
      </c>
      <c r="Z17" s="86">
        <v>40000</v>
      </c>
      <c r="AA17" s="77" t="s">
        <v>395</v>
      </c>
      <c r="AB17" s="86">
        <v>0</v>
      </c>
      <c r="AC17" s="86">
        <v>0</v>
      </c>
      <c r="AD17" s="77" t="s">
        <v>56</v>
      </c>
      <c r="AE17" s="86">
        <v>67500</v>
      </c>
      <c r="AF17" s="77" t="s">
        <v>396</v>
      </c>
      <c r="AG17" s="86">
        <v>0</v>
      </c>
      <c r="AH17" s="86">
        <v>0</v>
      </c>
      <c r="AI17" s="77" t="s">
        <v>56</v>
      </c>
      <c r="AJ17" s="86">
        <v>25000</v>
      </c>
      <c r="AK17" s="77" t="s">
        <v>394</v>
      </c>
      <c r="AL17" s="86">
        <v>0</v>
      </c>
      <c r="AM17" s="86">
        <v>0</v>
      </c>
      <c r="AN17" s="77" t="s">
        <v>56</v>
      </c>
      <c r="AO17" s="86">
        <v>0</v>
      </c>
      <c r="AP17" s="77" t="s">
        <v>56</v>
      </c>
      <c r="AQ17" s="86">
        <f t="shared" si="0"/>
        <v>0</v>
      </c>
      <c r="AR17" s="89">
        <f t="shared" si="1"/>
        <v>330525.90999999997</v>
      </c>
      <c r="AS17" s="78" t="s">
        <v>60</v>
      </c>
      <c r="AT17" s="86">
        <v>0</v>
      </c>
      <c r="AU17" s="86">
        <v>0</v>
      </c>
      <c r="AV17" s="86">
        <v>0</v>
      </c>
      <c r="AW17" s="86">
        <v>0</v>
      </c>
      <c r="AX17" s="86">
        <v>0</v>
      </c>
      <c r="AY17" s="86">
        <v>0</v>
      </c>
      <c r="AZ17" s="73"/>
      <c r="BA17" s="92"/>
    </row>
    <row r="18" spans="1:53" ht="31.5" x14ac:dyDescent="0.25">
      <c r="A18" s="73"/>
      <c r="B18" s="74" t="s">
        <v>70</v>
      </c>
      <c r="C18" s="75" t="s">
        <v>201</v>
      </c>
      <c r="D18" s="75">
        <v>1</v>
      </c>
      <c r="E18" s="74" t="s">
        <v>397</v>
      </c>
      <c r="F18" s="76" t="s">
        <v>398</v>
      </c>
      <c r="G18" s="75">
        <v>11401</v>
      </c>
      <c r="H18" s="76" t="s">
        <v>203</v>
      </c>
      <c r="I18" s="74" t="s">
        <v>56</v>
      </c>
      <c r="J18" s="74" t="s">
        <v>56</v>
      </c>
      <c r="K18" s="74" t="s">
        <v>56</v>
      </c>
      <c r="L18" s="75" t="s">
        <v>79</v>
      </c>
      <c r="M18" s="17" t="s">
        <v>399</v>
      </c>
      <c r="N18" s="74" t="s">
        <v>400</v>
      </c>
      <c r="O18" s="86">
        <v>0</v>
      </c>
      <c r="P18" s="86">
        <v>9675</v>
      </c>
      <c r="Q18" s="86">
        <v>0</v>
      </c>
      <c r="R18" s="86">
        <v>6000</v>
      </c>
      <c r="S18" s="86">
        <v>0</v>
      </c>
      <c r="T18" s="77" t="s">
        <v>56</v>
      </c>
      <c r="U18" s="86">
        <v>9000</v>
      </c>
      <c r="V18" s="77" t="s">
        <v>401</v>
      </c>
      <c r="W18" s="86">
        <v>0</v>
      </c>
      <c r="X18" s="86">
        <v>0</v>
      </c>
      <c r="Y18" s="77" t="s">
        <v>56</v>
      </c>
      <c r="Z18" s="86">
        <v>0</v>
      </c>
      <c r="AA18" s="77" t="s">
        <v>56</v>
      </c>
      <c r="AB18" s="86">
        <v>0</v>
      </c>
      <c r="AC18" s="86">
        <v>0</v>
      </c>
      <c r="AD18" s="77" t="s">
        <v>56</v>
      </c>
      <c r="AE18" s="86">
        <v>7500</v>
      </c>
      <c r="AF18" s="77" t="s">
        <v>402</v>
      </c>
      <c r="AG18" s="86">
        <v>0</v>
      </c>
      <c r="AH18" s="86">
        <v>0</v>
      </c>
      <c r="AI18" s="77" t="s">
        <v>56</v>
      </c>
      <c r="AJ18" s="86">
        <v>7500</v>
      </c>
      <c r="AK18" s="77" t="s">
        <v>403</v>
      </c>
      <c r="AL18" s="86">
        <v>0</v>
      </c>
      <c r="AM18" s="86">
        <v>0</v>
      </c>
      <c r="AN18" s="77" t="s">
        <v>56</v>
      </c>
      <c r="AO18" s="86">
        <v>0</v>
      </c>
      <c r="AP18" s="77" t="s">
        <v>56</v>
      </c>
      <c r="AQ18" s="86">
        <f t="shared" si="0"/>
        <v>0</v>
      </c>
      <c r="AR18" s="89">
        <f t="shared" si="1"/>
        <v>39675</v>
      </c>
      <c r="AS18" s="78" t="s">
        <v>60</v>
      </c>
      <c r="AT18" s="86">
        <v>0</v>
      </c>
      <c r="AU18" s="86">
        <v>0</v>
      </c>
      <c r="AV18" s="86">
        <v>0</v>
      </c>
      <c r="AW18" s="86">
        <v>0</v>
      </c>
      <c r="AX18" s="86">
        <v>0</v>
      </c>
      <c r="AY18" s="86">
        <v>0</v>
      </c>
      <c r="AZ18" s="73"/>
      <c r="BA18" s="92"/>
    </row>
    <row r="19" spans="1:53" ht="31.5" x14ac:dyDescent="0.25">
      <c r="A19" s="73"/>
      <c r="B19" s="74" t="s">
        <v>70</v>
      </c>
      <c r="C19" s="75" t="s">
        <v>201</v>
      </c>
      <c r="D19" s="75">
        <v>1</v>
      </c>
      <c r="E19" s="74" t="s">
        <v>404</v>
      </c>
      <c r="F19" s="76" t="s">
        <v>405</v>
      </c>
      <c r="G19" s="75">
        <v>11401</v>
      </c>
      <c r="H19" s="76" t="s">
        <v>203</v>
      </c>
      <c r="I19" s="74" t="s">
        <v>56</v>
      </c>
      <c r="J19" s="74" t="s">
        <v>56</v>
      </c>
      <c r="K19" s="74" t="s">
        <v>56</v>
      </c>
      <c r="L19" s="75" t="s">
        <v>61</v>
      </c>
      <c r="M19" s="17" t="s">
        <v>406</v>
      </c>
      <c r="N19" s="74" t="s">
        <v>407</v>
      </c>
      <c r="O19" s="86">
        <v>0</v>
      </c>
      <c r="P19" s="86">
        <v>57051.7</v>
      </c>
      <c r="Q19" s="86">
        <v>0</v>
      </c>
      <c r="R19" s="86">
        <v>0</v>
      </c>
      <c r="S19" s="86">
        <v>0</v>
      </c>
      <c r="T19" s="77" t="s">
        <v>56</v>
      </c>
      <c r="U19" s="86">
        <v>5000</v>
      </c>
      <c r="V19" s="77" t="s">
        <v>408</v>
      </c>
      <c r="W19" s="86">
        <v>0</v>
      </c>
      <c r="X19" s="86">
        <v>0</v>
      </c>
      <c r="Y19" s="77" t="s">
        <v>56</v>
      </c>
      <c r="Z19" s="86">
        <v>5000</v>
      </c>
      <c r="AA19" s="77" t="s">
        <v>409</v>
      </c>
      <c r="AB19" s="86">
        <v>0</v>
      </c>
      <c r="AC19" s="86">
        <v>0</v>
      </c>
      <c r="AD19" s="77" t="s">
        <v>56</v>
      </c>
      <c r="AE19" s="86">
        <v>10000</v>
      </c>
      <c r="AF19" s="77" t="s">
        <v>410</v>
      </c>
      <c r="AG19" s="86">
        <v>0</v>
      </c>
      <c r="AH19" s="86">
        <v>0</v>
      </c>
      <c r="AI19" s="77" t="s">
        <v>56</v>
      </c>
      <c r="AJ19" s="86">
        <v>5000</v>
      </c>
      <c r="AK19" s="77" t="s">
        <v>411</v>
      </c>
      <c r="AL19" s="86">
        <v>0</v>
      </c>
      <c r="AM19" s="86">
        <v>0</v>
      </c>
      <c r="AN19" s="77" t="s">
        <v>56</v>
      </c>
      <c r="AO19" s="86">
        <v>0</v>
      </c>
      <c r="AP19" s="77" t="s">
        <v>56</v>
      </c>
      <c r="AQ19" s="86">
        <f t="shared" si="0"/>
        <v>0</v>
      </c>
      <c r="AR19" s="89">
        <f t="shared" si="1"/>
        <v>82051.7</v>
      </c>
      <c r="AS19" s="78" t="s">
        <v>60</v>
      </c>
      <c r="AT19" s="86">
        <v>0</v>
      </c>
      <c r="AU19" s="86">
        <v>0</v>
      </c>
      <c r="AV19" s="86">
        <v>0</v>
      </c>
      <c r="AW19" s="86">
        <v>0</v>
      </c>
      <c r="AX19" s="86">
        <v>0</v>
      </c>
      <c r="AY19" s="86">
        <v>0</v>
      </c>
      <c r="AZ19" s="73"/>
      <c r="BA19" s="92"/>
    </row>
    <row r="20" spans="1:53" ht="47.25" x14ac:dyDescent="0.25">
      <c r="A20" s="73"/>
      <c r="B20" s="74" t="s">
        <v>70</v>
      </c>
      <c r="C20" s="75" t="s">
        <v>201</v>
      </c>
      <c r="D20" s="75">
        <v>1</v>
      </c>
      <c r="E20" s="74" t="s">
        <v>412</v>
      </c>
      <c r="F20" s="76" t="s">
        <v>72</v>
      </c>
      <c r="G20" s="75">
        <v>11401</v>
      </c>
      <c r="H20" s="76" t="s">
        <v>203</v>
      </c>
      <c r="I20" s="74" t="s">
        <v>56</v>
      </c>
      <c r="J20" s="74" t="s">
        <v>56</v>
      </c>
      <c r="K20" s="74" t="s">
        <v>56</v>
      </c>
      <c r="L20" s="75" t="s">
        <v>61</v>
      </c>
      <c r="M20" s="17" t="s">
        <v>413</v>
      </c>
      <c r="N20" s="74" t="s">
        <v>72</v>
      </c>
      <c r="O20" s="86">
        <v>0</v>
      </c>
      <c r="P20" s="86">
        <v>17610.95</v>
      </c>
      <c r="Q20" s="86">
        <v>0</v>
      </c>
      <c r="R20" s="86">
        <v>17763.84</v>
      </c>
      <c r="S20" s="86">
        <v>0</v>
      </c>
      <c r="T20" s="77" t="s">
        <v>56</v>
      </c>
      <c r="U20" s="86">
        <v>1500</v>
      </c>
      <c r="V20" s="77" t="s">
        <v>414</v>
      </c>
      <c r="W20" s="86">
        <v>0</v>
      </c>
      <c r="X20" s="86">
        <v>0</v>
      </c>
      <c r="Y20" s="77" t="s">
        <v>56</v>
      </c>
      <c r="Z20" s="86">
        <v>0</v>
      </c>
      <c r="AA20" s="77" t="s">
        <v>56</v>
      </c>
      <c r="AB20" s="86">
        <v>0</v>
      </c>
      <c r="AC20" s="86">
        <v>0</v>
      </c>
      <c r="AD20" s="77" t="s">
        <v>56</v>
      </c>
      <c r="AE20" s="86">
        <v>0</v>
      </c>
      <c r="AF20" s="77" t="s">
        <v>56</v>
      </c>
      <c r="AG20" s="86">
        <v>0</v>
      </c>
      <c r="AH20" s="86">
        <v>0</v>
      </c>
      <c r="AI20" s="77" t="s">
        <v>56</v>
      </c>
      <c r="AJ20" s="86">
        <v>0</v>
      </c>
      <c r="AK20" s="77" t="s">
        <v>56</v>
      </c>
      <c r="AL20" s="86">
        <v>0</v>
      </c>
      <c r="AM20" s="86">
        <v>0</v>
      </c>
      <c r="AN20" s="77" t="s">
        <v>56</v>
      </c>
      <c r="AO20" s="86">
        <v>0</v>
      </c>
      <c r="AP20" s="77" t="s">
        <v>56</v>
      </c>
      <c r="AQ20" s="86">
        <f t="shared" si="0"/>
        <v>0</v>
      </c>
      <c r="AR20" s="89">
        <f t="shared" si="1"/>
        <v>36874.79</v>
      </c>
      <c r="AS20" s="78" t="s">
        <v>60</v>
      </c>
      <c r="AT20" s="86">
        <v>0</v>
      </c>
      <c r="AU20" s="86">
        <v>0</v>
      </c>
      <c r="AV20" s="86">
        <v>0</v>
      </c>
      <c r="AW20" s="86">
        <v>0</v>
      </c>
      <c r="AX20" s="86">
        <v>0</v>
      </c>
      <c r="AY20" s="86">
        <v>0</v>
      </c>
      <c r="AZ20" s="73"/>
      <c r="BA20" s="92"/>
    </row>
    <row r="21" spans="1:53" ht="31.5" x14ac:dyDescent="0.25">
      <c r="A21" s="73"/>
      <c r="B21" s="74" t="s">
        <v>70</v>
      </c>
      <c r="C21" s="75" t="s">
        <v>201</v>
      </c>
      <c r="D21" s="75">
        <v>1</v>
      </c>
      <c r="E21" s="74" t="s">
        <v>1490</v>
      </c>
      <c r="F21" s="76" t="s">
        <v>415</v>
      </c>
      <c r="G21" s="75">
        <v>11401</v>
      </c>
      <c r="H21" s="76" t="s">
        <v>203</v>
      </c>
      <c r="I21" s="74" t="s">
        <v>56</v>
      </c>
      <c r="J21" s="74" t="s">
        <v>56</v>
      </c>
      <c r="K21" s="74" t="s">
        <v>56</v>
      </c>
      <c r="L21" s="75" t="s">
        <v>79</v>
      </c>
      <c r="M21" s="17" t="s">
        <v>416</v>
      </c>
      <c r="N21" s="74" t="s">
        <v>417</v>
      </c>
      <c r="O21" s="86">
        <v>0</v>
      </c>
      <c r="P21" s="86">
        <v>58787.42</v>
      </c>
      <c r="Q21" s="86">
        <v>0</v>
      </c>
      <c r="R21" s="86">
        <v>0</v>
      </c>
      <c r="S21" s="86">
        <v>0</v>
      </c>
      <c r="T21" s="77" t="s">
        <v>56</v>
      </c>
      <c r="U21" s="86">
        <v>0</v>
      </c>
      <c r="V21" s="77" t="s">
        <v>56</v>
      </c>
      <c r="W21" s="86">
        <v>0</v>
      </c>
      <c r="X21" s="86">
        <v>0</v>
      </c>
      <c r="Y21" s="77" t="s">
        <v>56</v>
      </c>
      <c r="Z21" s="86">
        <v>40000</v>
      </c>
      <c r="AA21" s="77" t="s">
        <v>418</v>
      </c>
      <c r="AB21" s="86">
        <v>0</v>
      </c>
      <c r="AC21" s="86">
        <v>0</v>
      </c>
      <c r="AD21" s="77" t="s">
        <v>56</v>
      </c>
      <c r="AE21" s="86">
        <v>0</v>
      </c>
      <c r="AF21" s="77" t="s">
        <v>56</v>
      </c>
      <c r="AG21" s="86">
        <v>0</v>
      </c>
      <c r="AH21" s="86">
        <v>0</v>
      </c>
      <c r="AI21" s="77" t="s">
        <v>56</v>
      </c>
      <c r="AJ21" s="86">
        <v>0</v>
      </c>
      <c r="AK21" s="77" t="s">
        <v>56</v>
      </c>
      <c r="AL21" s="86">
        <v>0</v>
      </c>
      <c r="AM21" s="86">
        <v>0</v>
      </c>
      <c r="AN21" s="77" t="s">
        <v>56</v>
      </c>
      <c r="AO21" s="86">
        <v>0</v>
      </c>
      <c r="AP21" s="77" t="s">
        <v>56</v>
      </c>
      <c r="AQ21" s="86">
        <f t="shared" si="0"/>
        <v>0</v>
      </c>
      <c r="AR21" s="89">
        <f t="shared" si="1"/>
        <v>98787.42</v>
      </c>
      <c r="AS21" s="78" t="s">
        <v>60</v>
      </c>
      <c r="AT21" s="86">
        <v>0</v>
      </c>
      <c r="AU21" s="86">
        <v>0</v>
      </c>
      <c r="AV21" s="86">
        <v>0</v>
      </c>
      <c r="AW21" s="86">
        <v>0</v>
      </c>
      <c r="AX21" s="86">
        <v>0</v>
      </c>
      <c r="AY21" s="86">
        <v>0</v>
      </c>
      <c r="AZ21" s="73"/>
      <c r="BA21" s="92"/>
    </row>
    <row r="22" spans="1:53" ht="31.5" x14ac:dyDescent="0.25">
      <c r="A22" s="73"/>
      <c r="B22" s="74" t="s">
        <v>70</v>
      </c>
      <c r="C22" s="75" t="s">
        <v>201</v>
      </c>
      <c r="D22" s="75">
        <v>1</v>
      </c>
      <c r="E22" s="74" t="s">
        <v>424</v>
      </c>
      <c r="F22" s="76" t="s">
        <v>74</v>
      </c>
      <c r="G22" s="75">
        <v>42401</v>
      </c>
      <c r="H22" s="76" t="s">
        <v>420</v>
      </c>
      <c r="I22" s="74" t="s">
        <v>56</v>
      </c>
      <c r="J22" s="74" t="s">
        <v>56</v>
      </c>
      <c r="K22" s="74" t="s">
        <v>56</v>
      </c>
      <c r="L22" s="75" t="s">
        <v>61</v>
      </c>
      <c r="M22" s="17" t="s">
        <v>425</v>
      </c>
      <c r="N22" s="74" t="s">
        <v>426</v>
      </c>
      <c r="O22" s="86">
        <v>0</v>
      </c>
      <c r="P22" s="86">
        <v>2111.85</v>
      </c>
      <c r="Q22" s="86">
        <v>0</v>
      </c>
      <c r="R22" s="86">
        <v>5555.76</v>
      </c>
      <c r="S22" s="86">
        <v>0</v>
      </c>
      <c r="T22" s="77" t="s">
        <v>56</v>
      </c>
      <c r="U22" s="86">
        <v>1000</v>
      </c>
      <c r="V22" s="77" t="s">
        <v>423</v>
      </c>
      <c r="W22" s="86">
        <v>0</v>
      </c>
      <c r="X22" s="86">
        <v>0</v>
      </c>
      <c r="Y22" s="77" t="s">
        <v>56</v>
      </c>
      <c r="Z22" s="86">
        <v>1000</v>
      </c>
      <c r="AA22" s="77" t="s">
        <v>423</v>
      </c>
      <c r="AB22" s="86">
        <v>0</v>
      </c>
      <c r="AC22" s="86">
        <v>0</v>
      </c>
      <c r="AD22" s="77" t="s">
        <v>56</v>
      </c>
      <c r="AE22" s="86">
        <v>1000</v>
      </c>
      <c r="AF22" s="77" t="s">
        <v>423</v>
      </c>
      <c r="AG22" s="86">
        <v>0</v>
      </c>
      <c r="AH22" s="86">
        <v>0</v>
      </c>
      <c r="AI22" s="77" t="s">
        <v>56</v>
      </c>
      <c r="AJ22" s="86">
        <v>1000</v>
      </c>
      <c r="AK22" s="77" t="s">
        <v>423</v>
      </c>
      <c r="AL22" s="86">
        <v>0</v>
      </c>
      <c r="AM22" s="86">
        <v>0</v>
      </c>
      <c r="AN22" s="77" t="s">
        <v>56</v>
      </c>
      <c r="AO22" s="86">
        <v>0</v>
      </c>
      <c r="AP22" s="77" t="s">
        <v>56</v>
      </c>
      <c r="AQ22" s="86">
        <f t="shared" si="0"/>
        <v>0</v>
      </c>
      <c r="AR22" s="89">
        <f t="shared" si="1"/>
        <v>11667.61</v>
      </c>
      <c r="AS22" s="78" t="s">
        <v>60</v>
      </c>
      <c r="AT22" s="86">
        <v>0</v>
      </c>
      <c r="AU22" s="86">
        <v>0</v>
      </c>
      <c r="AV22" s="86">
        <v>0</v>
      </c>
      <c r="AW22" s="86">
        <v>0</v>
      </c>
      <c r="AX22" s="86">
        <v>0</v>
      </c>
      <c r="AY22" s="86">
        <v>0</v>
      </c>
      <c r="AZ22" s="73"/>
      <c r="BA22" s="92"/>
    </row>
    <row r="23" spans="1:53" ht="31.5" x14ac:dyDescent="0.25">
      <c r="A23" s="73"/>
      <c r="B23" s="74" t="s">
        <v>70</v>
      </c>
      <c r="C23" s="75" t="s">
        <v>201</v>
      </c>
      <c r="D23" s="75">
        <v>1</v>
      </c>
      <c r="E23" s="74" t="s">
        <v>431</v>
      </c>
      <c r="F23" s="76" t="s">
        <v>72</v>
      </c>
      <c r="G23" s="75">
        <v>42403</v>
      </c>
      <c r="H23" s="76" t="s">
        <v>364</v>
      </c>
      <c r="I23" s="74" t="s">
        <v>56</v>
      </c>
      <c r="J23" s="74" t="s">
        <v>56</v>
      </c>
      <c r="K23" s="74" t="s">
        <v>56</v>
      </c>
      <c r="L23" s="75" t="s">
        <v>61</v>
      </c>
      <c r="M23" s="17" t="s">
        <v>432</v>
      </c>
      <c r="N23" s="74" t="s">
        <v>433</v>
      </c>
      <c r="O23" s="86">
        <v>0</v>
      </c>
      <c r="P23" s="86">
        <v>6832.91</v>
      </c>
      <c r="Q23" s="86">
        <v>0</v>
      </c>
      <c r="R23" s="86">
        <v>11050.07</v>
      </c>
      <c r="S23" s="86">
        <v>0</v>
      </c>
      <c r="T23" s="77" t="s">
        <v>56</v>
      </c>
      <c r="U23" s="86">
        <v>2000</v>
      </c>
      <c r="V23" s="77" t="s">
        <v>423</v>
      </c>
      <c r="W23" s="86">
        <v>0</v>
      </c>
      <c r="X23" s="86">
        <v>0</v>
      </c>
      <c r="Y23" s="77" t="s">
        <v>56</v>
      </c>
      <c r="Z23" s="86">
        <v>2000</v>
      </c>
      <c r="AA23" s="77" t="s">
        <v>423</v>
      </c>
      <c r="AB23" s="86">
        <v>0</v>
      </c>
      <c r="AC23" s="86">
        <v>0</v>
      </c>
      <c r="AD23" s="77" t="s">
        <v>56</v>
      </c>
      <c r="AE23" s="86">
        <v>2000</v>
      </c>
      <c r="AF23" s="77" t="s">
        <v>423</v>
      </c>
      <c r="AG23" s="86">
        <v>0</v>
      </c>
      <c r="AH23" s="86">
        <v>0</v>
      </c>
      <c r="AI23" s="77" t="s">
        <v>56</v>
      </c>
      <c r="AJ23" s="86">
        <v>2000</v>
      </c>
      <c r="AK23" s="77" t="s">
        <v>423</v>
      </c>
      <c r="AL23" s="86">
        <v>0</v>
      </c>
      <c r="AM23" s="86">
        <v>0</v>
      </c>
      <c r="AN23" s="77" t="s">
        <v>56</v>
      </c>
      <c r="AO23" s="86">
        <v>0</v>
      </c>
      <c r="AP23" s="77" t="s">
        <v>56</v>
      </c>
      <c r="AQ23" s="86">
        <f t="shared" si="0"/>
        <v>0</v>
      </c>
      <c r="AR23" s="89">
        <f t="shared" si="1"/>
        <v>25882.98</v>
      </c>
      <c r="AS23" s="78" t="s">
        <v>60</v>
      </c>
      <c r="AT23" s="86">
        <v>0</v>
      </c>
      <c r="AU23" s="86">
        <v>0</v>
      </c>
      <c r="AV23" s="86">
        <v>0</v>
      </c>
      <c r="AW23" s="86">
        <v>0</v>
      </c>
      <c r="AX23" s="86">
        <v>0</v>
      </c>
      <c r="AY23" s="86">
        <v>0</v>
      </c>
      <c r="AZ23" s="73"/>
      <c r="BA23" s="92"/>
    </row>
    <row r="24" spans="1:53" s="73" customFormat="1" ht="47.25" x14ac:dyDescent="0.25">
      <c r="B24" s="74" t="s">
        <v>70</v>
      </c>
      <c r="C24" s="75" t="s">
        <v>201</v>
      </c>
      <c r="D24" s="75">
        <v>1</v>
      </c>
      <c r="E24" s="74" t="s">
        <v>434</v>
      </c>
      <c r="F24" s="76" t="s">
        <v>435</v>
      </c>
      <c r="G24" s="75">
        <v>42403</v>
      </c>
      <c r="H24" s="76" t="s">
        <v>364</v>
      </c>
      <c r="I24" s="74" t="s">
        <v>56</v>
      </c>
      <c r="J24" s="74" t="s">
        <v>56</v>
      </c>
      <c r="K24" s="74" t="s">
        <v>56</v>
      </c>
      <c r="L24" s="75" t="s">
        <v>79</v>
      </c>
      <c r="M24" s="17" t="s">
        <v>436</v>
      </c>
      <c r="N24" s="74" t="s">
        <v>437</v>
      </c>
      <c r="O24" s="86">
        <v>0</v>
      </c>
      <c r="P24" s="86">
        <v>0</v>
      </c>
      <c r="Q24" s="86">
        <v>0</v>
      </c>
      <c r="R24" s="86">
        <v>0</v>
      </c>
      <c r="S24" s="86">
        <v>0</v>
      </c>
      <c r="T24" s="77" t="s">
        <v>56</v>
      </c>
      <c r="U24" s="86">
        <v>94900</v>
      </c>
      <c r="V24" s="77" t="s">
        <v>438</v>
      </c>
      <c r="W24" s="86">
        <v>0</v>
      </c>
      <c r="X24" s="86">
        <v>0</v>
      </c>
      <c r="Y24" s="77" t="s">
        <v>56</v>
      </c>
      <c r="Z24" s="86">
        <v>0</v>
      </c>
      <c r="AA24" s="77" t="s">
        <v>1518</v>
      </c>
      <c r="AB24" s="86">
        <v>0</v>
      </c>
      <c r="AC24" s="86">
        <v>0</v>
      </c>
      <c r="AD24" s="77" t="s">
        <v>56</v>
      </c>
      <c r="AE24" s="86">
        <v>0</v>
      </c>
      <c r="AF24" s="77" t="s">
        <v>56</v>
      </c>
      <c r="AG24" s="86">
        <v>0</v>
      </c>
      <c r="AH24" s="86">
        <v>0</v>
      </c>
      <c r="AI24" s="77" t="s">
        <v>56</v>
      </c>
      <c r="AJ24" s="86">
        <v>0</v>
      </c>
      <c r="AK24" s="77" t="s">
        <v>56</v>
      </c>
      <c r="AL24" s="86">
        <v>0</v>
      </c>
      <c r="AM24" s="86">
        <v>0</v>
      </c>
      <c r="AN24" s="77" t="s">
        <v>56</v>
      </c>
      <c r="AO24" s="86">
        <v>0</v>
      </c>
      <c r="AP24" s="77" t="s">
        <v>56</v>
      </c>
      <c r="AQ24" s="86">
        <f t="shared" si="0"/>
        <v>0</v>
      </c>
      <c r="AR24" s="89">
        <f t="shared" si="1"/>
        <v>94900</v>
      </c>
      <c r="AS24" s="78" t="s">
        <v>60</v>
      </c>
      <c r="AT24" s="86">
        <v>0</v>
      </c>
      <c r="AU24" s="86">
        <v>0</v>
      </c>
      <c r="AV24" s="86">
        <v>0</v>
      </c>
      <c r="AW24" s="86">
        <v>0</v>
      </c>
      <c r="AX24" s="86">
        <v>0</v>
      </c>
      <c r="AY24" s="86">
        <v>0</v>
      </c>
      <c r="BA24" s="92"/>
    </row>
    <row r="25" spans="1:53" ht="31.5" x14ac:dyDescent="0.25">
      <c r="A25" s="73"/>
      <c r="B25" s="74" t="s">
        <v>70</v>
      </c>
      <c r="C25" s="75" t="s">
        <v>201</v>
      </c>
      <c r="D25" s="75">
        <v>1</v>
      </c>
      <c r="E25" s="74" t="s">
        <v>444</v>
      </c>
      <c r="F25" s="76" t="s">
        <v>72</v>
      </c>
      <c r="G25" s="75">
        <v>42406</v>
      </c>
      <c r="H25" s="76" t="s">
        <v>440</v>
      </c>
      <c r="I25" s="74" t="s">
        <v>56</v>
      </c>
      <c r="J25" s="74" t="s">
        <v>56</v>
      </c>
      <c r="K25" s="74" t="s">
        <v>56</v>
      </c>
      <c r="L25" s="75" t="s">
        <v>61</v>
      </c>
      <c r="M25" s="17" t="s">
        <v>445</v>
      </c>
      <c r="N25" s="74" t="s">
        <v>446</v>
      </c>
      <c r="O25" s="86">
        <v>0</v>
      </c>
      <c r="P25" s="86">
        <v>685.01</v>
      </c>
      <c r="Q25" s="86">
        <v>0</v>
      </c>
      <c r="R25" s="86">
        <v>4000</v>
      </c>
      <c r="S25" s="86">
        <v>0</v>
      </c>
      <c r="T25" s="77" t="s">
        <v>56</v>
      </c>
      <c r="U25" s="86">
        <v>2000</v>
      </c>
      <c r="V25" s="77" t="s">
        <v>423</v>
      </c>
      <c r="W25" s="86">
        <v>0</v>
      </c>
      <c r="X25" s="86">
        <v>0</v>
      </c>
      <c r="Y25" s="77" t="s">
        <v>56</v>
      </c>
      <c r="Z25" s="86">
        <v>2000</v>
      </c>
      <c r="AA25" s="77" t="s">
        <v>423</v>
      </c>
      <c r="AB25" s="86">
        <v>0</v>
      </c>
      <c r="AC25" s="86">
        <v>0</v>
      </c>
      <c r="AD25" s="77" t="s">
        <v>56</v>
      </c>
      <c r="AE25" s="86">
        <v>2000</v>
      </c>
      <c r="AF25" s="77" t="s">
        <v>423</v>
      </c>
      <c r="AG25" s="86">
        <v>0</v>
      </c>
      <c r="AH25" s="86">
        <v>0</v>
      </c>
      <c r="AI25" s="77" t="s">
        <v>56</v>
      </c>
      <c r="AJ25" s="86">
        <v>2000</v>
      </c>
      <c r="AK25" s="77" t="s">
        <v>423</v>
      </c>
      <c r="AL25" s="86">
        <v>0</v>
      </c>
      <c r="AM25" s="86">
        <v>0</v>
      </c>
      <c r="AN25" s="77" t="s">
        <v>56</v>
      </c>
      <c r="AO25" s="86">
        <v>0</v>
      </c>
      <c r="AP25" s="77" t="s">
        <v>56</v>
      </c>
      <c r="AQ25" s="86">
        <f t="shared" si="0"/>
        <v>0</v>
      </c>
      <c r="AR25" s="89">
        <f t="shared" si="1"/>
        <v>12685.01</v>
      </c>
      <c r="AS25" s="78" t="s">
        <v>60</v>
      </c>
      <c r="AT25" s="86">
        <v>0</v>
      </c>
      <c r="AU25" s="86">
        <v>0</v>
      </c>
      <c r="AV25" s="86">
        <v>0</v>
      </c>
      <c r="AW25" s="86">
        <v>0</v>
      </c>
      <c r="AX25" s="86">
        <v>0</v>
      </c>
      <c r="AY25" s="86">
        <v>0</v>
      </c>
      <c r="AZ25" s="73"/>
      <c r="BA25" s="92"/>
    </row>
    <row r="26" spans="1:53" ht="31.5" x14ac:dyDescent="0.25">
      <c r="A26" s="73"/>
      <c r="B26" s="74" t="s">
        <v>70</v>
      </c>
      <c r="C26" s="75" t="s">
        <v>201</v>
      </c>
      <c r="D26" s="75">
        <v>1</v>
      </c>
      <c r="E26" s="74" t="s">
        <v>453</v>
      </c>
      <c r="F26" s="76" t="s">
        <v>72</v>
      </c>
      <c r="G26" s="75">
        <v>42407</v>
      </c>
      <c r="H26" s="76" t="s">
        <v>448</v>
      </c>
      <c r="I26" s="74" t="s">
        <v>56</v>
      </c>
      <c r="J26" s="74" t="s">
        <v>56</v>
      </c>
      <c r="K26" s="74" t="s">
        <v>56</v>
      </c>
      <c r="L26" s="75" t="s">
        <v>61</v>
      </c>
      <c r="M26" s="17" t="s">
        <v>454</v>
      </c>
      <c r="N26" s="74" t="s">
        <v>455</v>
      </c>
      <c r="O26" s="86">
        <v>0</v>
      </c>
      <c r="P26" s="86">
        <v>0</v>
      </c>
      <c r="Q26" s="86">
        <v>0</v>
      </c>
      <c r="R26" s="86">
        <v>1500</v>
      </c>
      <c r="S26" s="86">
        <v>0</v>
      </c>
      <c r="T26" s="77" t="s">
        <v>56</v>
      </c>
      <c r="U26" s="86">
        <v>6700</v>
      </c>
      <c r="V26" s="77" t="s">
        <v>456</v>
      </c>
      <c r="W26" s="86">
        <v>0</v>
      </c>
      <c r="X26" s="86">
        <v>0</v>
      </c>
      <c r="Y26" s="77" t="s">
        <v>56</v>
      </c>
      <c r="Z26" s="86">
        <v>10500</v>
      </c>
      <c r="AA26" s="77" t="s">
        <v>457</v>
      </c>
      <c r="AB26" s="86">
        <v>0</v>
      </c>
      <c r="AC26" s="86">
        <v>0</v>
      </c>
      <c r="AD26" s="77" t="s">
        <v>56</v>
      </c>
      <c r="AE26" s="86">
        <v>2000</v>
      </c>
      <c r="AF26" s="77" t="s">
        <v>423</v>
      </c>
      <c r="AG26" s="86">
        <v>0</v>
      </c>
      <c r="AH26" s="86">
        <v>0</v>
      </c>
      <c r="AI26" s="77" t="s">
        <v>56</v>
      </c>
      <c r="AJ26" s="86">
        <v>2000</v>
      </c>
      <c r="AK26" s="77" t="s">
        <v>423</v>
      </c>
      <c r="AL26" s="86">
        <v>0</v>
      </c>
      <c r="AM26" s="86">
        <v>0</v>
      </c>
      <c r="AN26" s="77" t="s">
        <v>56</v>
      </c>
      <c r="AO26" s="86">
        <v>0</v>
      </c>
      <c r="AP26" s="77" t="s">
        <v>56</v>
      </c>
      <c r="AQ26" s="86">
        <f t="shared" si="0"/>
        <v>0</v>
      </c>
      <c r="AR26" s="89">
        <f t="shared" si="1"/>
        <v>22700</v>
      </c>
      <c r="AS26" s="78" t="s">
        <v>60</v>
      </c>
      <c r="AT26" s="86">
        <v>0</v>
      </c>
      <c r="AU26" s="86">
        <v>0</v>
      </c>
      <c r="AV26" s="86">
        <v>0</v>
      </c>
      <c r="AW26" s="86">
        <v>0</v>
      </c>
      <c r="AX26" s="86">
        <v>0</v>
      </c>
      <c r="AY26" s="86">
        <v>0</v>
      </c>
      <c r="AZ26" s="73"/>
      <c r="BA26" s="92"/>
    </row>
    <row r="27" spans="1:53" ht="31.5" x14ac:dyDescent="0.25">
      <c r="A27" s="73"/>
      <c r="B27" s="74" t="s">
        <v>70</v>
      </c>
      <c r="C27" s="75" t="s">
        <v>201</v>
      </c>
      <c r="D27" s="75">
        <v>1</v>
      </c>
      <c r="E27" s="74" t="s">
        <v>462</v>
      </c>
      <c r="F27" s="76" t="s">
        <v>74</v>
      </c>
      <c r="G27" s="75">
        <v>42408</v>
      </c>
      <c r="H27" s="76" t="s">
        <v>459</v>
      </c>
      <c r="I27" s="74" t="s">
        <v>56</v>
      </c>
      <c r="J27" s="74" t="s">
        <v>56</v>
      </c>
      <c r="K27" s="74" t="s">
        <v>56</v>
      </c>
      <c r="L27" s="75" t="s">
        <v>61</v>
      </c>
      <c r="M27" s="17" t="s">
        <v>463</v>
      </c>
      <c r="N27" s="74" t="s">
        <v>464</v>
      </c>
      <c r="O27" s="86">
        <v>0</v>
      </c>
      <c r="P27" s="86">
        <v>875.28</v>
      </c>
      <c r="Q27" s="86">
        <v>0</v>
      </c>
      <c r="R27" s="86">
        <v>0</v>
      </c>
      <c r="S27" s="86">
        <v>0</v>
      </c>
      <c r="T27" s="77" t="s">
        <v>56</v>
      </c>
      <c r="U27" s="86">
        <v>0</v>
      </c>
      <c r="V27" s="77" t="s">
        <v>56</v>
      </c>
      <c r="W27" s="86">
        <v>0</v>
      </c>
      <c r="X27" s="86">
        <v>0</v>
      </c>
      <c r="Y27" s="77" t="s">
        <v>56</v>
      </c>
      <c r="Z27" s="86">
        <v>0</v>
      </c>
      <c r="AA27" s="77" t="s">
        <v>56</v>
      </c>
      <c r="AB27" s="86">
        <v>0</v>
      </c>
      <c r="AC27" s="86">
        <v>0</v>
      </c>
      <c r="AD27" s="77" t="s">
        <v>56</v>
      </c>
      <c r="AE27" s="86">
        <v>500</v>
      </c>
      <c r="AF27" s="77" t="s">
        <v>423</v>
      </c>
      <c r="AG27" s="86">
        <v>0</v>
      </c>
      <c r="AH27" s="86">
        <v>0</v>
      </c>
      <c r="AI27" s="77" t="s">
        <v>56</v>
      </c>
      <c r="AJ27" s="86">
        <v>1500</v>
      </c>
      <c r="AK27" s="77" t="s">
        <v>423</v>
      </c>
      <c r="AL27" s="86">
        <v>0</v>
      </c>
      <c r="AM27" s="86">
        <v>0</v>
      </c>
      <c r="AN27" s="77" t="s">
        <v>56</v>
      </c>
      <c r="AO27" s="86">
        <v>0</v>
      </c>
      <c r="AP27" s="77" t="s">
        <v>56</v>
      </c>
      <c r="AQ27" s="86">
        <f t="shared" si="0"/>
        <v>0</v>
      </c>
      <c r="AR27" s="89">
        <f t="shared" si="1"/>
        <v>2875.2799999999997</v>
      </c>
      <c r="AS27" s="78" t="s">
        <v>60</v>
      </c>
      <c r="AT27" s="86">
        <v>0</v>
      </c>
      <c r="AU27" s="86">
        <v>0</v>
      </c>
      <c r="AV27" s="86">
        <v>0</v>
      </c>
      <c r="AW27" s="86">
        <v>0</v>
      </c>
      <c r="AX27" s="86">
        <v>0</v>
      </c>
      <c r="AY27" s="86">
        <v>0</v>
      </c>
      <c r="AZ27" s="73"/>
      <c r="BA27" s="92"/>
    </row>
    <row r="28" spans="1:53" ht="31.5" x14ac:dyDescent="0.25">
      <c r="A28" s="73"/>
      <c r="B28" s="74" t="s">
        <v>70</v>
      </c>
      <c r="C28" s="75" t="s">
        <v>201</v>
      </c>
      <c r="D28" s="75">
        <v>1</v>
      </c>
      <c r="E28" s="74" t="s">
        <v>474</v>
      </c>
      <c r="F28" s="76" t="s">
        <v>72</v>
      </c>
      <c r="G28" s="75">
        <v>42410</v>
      </c>
      <c r="H28" s="76" t="s">
        <v>470</v>
      </c>
      <c r="I28" s="74" t="s">
        <v>56</v>
      </c>
      <c r="J28" s="74" t="s">
        <v>56</v>
      </c>
      <c r="K28" s="74" t="s">
        <v>56</v>
      </c>
      <c r="L28" s="75" t="s">
        <v>61</v>
      </c>
      <c r="M28" s="17" t="s">
        <v>475</v>
      </c>
      <c r="N28" s="74" t="s">
        <v>476</v>
      </c>
      <c r="O28" s="86">
        <v>0</v>
      </c>
      <c r="P28" s="86">
        <v>0</v>
      </c>
      <c r="Q28" s="86">
        <v>0</v>
      </c>
      <c r="R28" s="86">
        <v>4000</v>
      </c>
      <c r="S28" s="86">
        <v>0</v>
      </c>
      <c r="T28" s="77" t="s">
        <v>56</v>
      </c>
      <c r="U28" s="86">
        <v>6300</v>
      </c>
      <c r="V28" s="77" t="s">
        <v>477</v>
      </c>
      <c r="W28" s="86">
        <v>0</v>
      </c>
      <c r="X28" s="86">
        <v>0</v>
      </c>
      <c r="Y28" s="77" t="s">
        <v>56</v>
      </c>
      <c r="Z28" s="86">
        <v>5400</v>
      </c>
      <c r="AA28" s="77" t="s">
        <v>478</v>
      </c>
      <c r="AB28" s="86">
        <v>0</v>
      </c>
      <c r="AC28" s="86">
        <v>0</v>
      </c>
      <c r="AD28" s="77" t="s">
        <v>56</v>
      </c>
      <c r="AE28" s="86">
        <v>2000</v>
      </c>
      <c r="AF28" s="77" t="s">
        <v>423</v>
      </c>
      <c r="AG28" s="86">
        <v>0</v>
      </c>
      <c r="AH28" s="86">
        <v>0</v>
      </c>
      <c r="AI28" s="77" t="s">
        <v>56</v>
      </c>
      <c r="AJ28" s="86">
        <v>2000</v>
      </c>
      <c r="AK28" s="77" t="s">
        <v>423</v>
      </c>
      <c r="AL28" s="86">
        <v>0</v>
      </c>
      <c r="AM28" s="86">
        <v>0</v>
      </c>
      <c r="AN28" s="77" t="s">
        <v>56</v>
      </c>
      <c r="AO28" s="86">
        <v>0</v>
      </c>
      <c r="AP28" s="77" t="s">
        <v>56</v>
      </c>
      <c r="AQ28" s="86">
        <f t="shared" si="0"/>
        <v>0</v>
      </c>
      <c r="AR28" s="89">
        <f t="shared" si="1"/>
        <v>19700</v>
      </c>
      <c r="AS28" s="78" t="s">
        <v>60</v>
      </c>
      <c r="AT28" s="86">
        <v>0</v>
      </c>
      <c r="AU28" s="86">
        <v>0</v>
      </c>
      <c r="AV28" s="86">
        <v>0</v>
      </c>
      <c r="AW28" s="86">
        <v>0</v>
      </c>
      <c r="AX28" s="86">
        <v>0</v>
      </c>
      <c r="AY28" s="86">
        <v>0</v>
      </c>
      <c r="AZ28" s="73"/>
      <c r="BA28" s="92"/>
    </row>
    <row r="29" spans="1:53" ht="31.5" x14ac:dyDescent="0.25">
      <c r="A29" s="73"/>
      <c r="B29" s="74" t="s">
        <v>70</v>
      </c>
      <c r="C29" s="75" t="s">
        <v>201</v>
      </c>
      <c r="D29" s="75">
        <v>1</v>
      </c>
      <c r="E29" s="74" t="s">
        <v>487</v>
      </c>
      <c r="F29" s="76" t="s">
        <v>72</v>
      </c>
      <c r="G29" s="75">
        <v>42412</v>
      </c>
      <c r="H29" s="76" t="s">
        <v>484</v>
      </c>
      <c r="I29" s="74" t="s">
        <v>56</v>
      </c>
      <c r="J29" s="74" t="s">
        <v>56</v>
      </c>
      <c r="K29" s="74" t="s">
        <v>56</v>
      </c>
      <c r="L29" s="75" t="s">
        <v>61</v>
      </c>
      <c r="M29" s="17" t="s">
        <v>488</v>
      </c>
      <c r="N29" s="74" t="s">
        <v>489</v>
      </c>
      <c r="O29" s="86">
        <v>0</v>
      </c>
      <c r="P29" s="86">
        <v>0</v>
      </c>
      <c r="Q29" s="86">
        <v>0</v>
      </c>
      <c r="R29" s="86">
        <v>1500</v>
      </c>
      <c r="S29" s="86">
        <v>0</v>
      </c>
      <c r="T29" s="77" t="s">
        <v>56</v>
      </c>
      <c r="U29" s="86">
        <v>11000</v>
      </c>
      <c r="V29" s="77" t="s">
        <v>490</v>
      </c>
      <c r="W29" s="86">
        <v>0</v>
      </c>
      <c r="X29" s="86">
        <v>0</v>
      </c>
      <c r="Y29" s="77" t="s">
        <v>56</v>
      </c>
      <c r="Z29" s="86">
        <v>2000</v>
      </c>
      <c r="AA29" s="77" t="s">
        <v>423</v>
      </c>
      <c r="AB29" s="86">
        <v>0</v>
      </c>
      <c r="AC29" s="86">
        <v>0</v>
      </c>
      <c r="AD29" s="77" t="s">
        <v>56</v>
      </c>
      <c r="AE29" s="86">
        <v>2000</v>
      </c>
      <c r="AF29" s="77" t="s">
        <v>423</v>
      </c>
      <c r="AG29" s="86">
        <v>0</v>
      </c>
      <c r="AH29" s="86">
        <v>0</v>
      </c>
      <c r="AI29" s="77" t="s">
        <v>56</v>
      </c>
      <c r="AJ29" s="86">
        <v>2000</v>
      </c>
      <c r="AK29" s="77" t="s">
        <v>423</v>
      </c>
      <c r="AL29" s="86">
        <v>0</v>
      </c>
      <c r="AM29" s="86">
        <v>0</v>
      </c>
      <c r="AN29" s="77" t="s">
        <v>56</v>
      </c>
      <c r="AO29" s="86">
        <v>0</v>
      </c>
      <c r="AP29" s="77" t="s">
        <v>56</v>
      </c>
      <c r="AQ29" s="86">
        <f t="shared" si="0"/>
        <v>0</v>
      </c>
      <c r="AR29" s="89">
        <f t="shared" si="1"/>
        <v>18500</v>
      </c>
      <c r="AS29" s="78" t="s">
        <v>60</v>
      </c>
      <c r="AT29" s="86">
        <v>0</v>
      </c>
      <c r="AU29" s="86">
        <v>0</v>
      </c>
      <c r="AV29" s="86">
        <v>0</v>
      </c>
      <c r="AW29" s="86">
        <v>0</v>
      </c>
      <c r="AX29" s="86">
        <v>0</v>
      </c>
      <c r="AY29" s="86">
        <v>0</v>
      </c>
      <c r="AZ29" s="73"/>
      <c r="BA29" s="92"/>
    </row>
    <row r="30" spans="1:53" ht="31.5" x14ac:dyDescent="0.25">
      <c r="A30" s="73"/>
      <c r="B30" s="74" t="s">
        <v>70</v>
      </c>
      <c r="C30" s="75" t="s">
        <v>201</v>
      </c>
      <c r="D30" s="75">
        <v>1</v>
      </c>
      <c r="E30" s="74" t="s">
        <v>499</v>
      </c>
      <c r="F30" s="76" t="s">
        <v>72</v>
      </c>
      <c r="G30" s="75">
        <v>42414</v>
      </c>
      <c r="H30" s="76" t="s">
        <v>496</v>
      </c>
      <c r="I30" s="74" t="s">
        <v>56</v>
      </c>
      <c r="J30" s="74" t="s">
        <v>56</v>
      </c>
      <c r="K30" s="74" t="s">
        <v>56</v>
      </c>
      <c r="L30" s="75" t="s">
        <v>61</v>
      </c>
      <c r="M30" s="17" t="s">
        <v>500</v>
      </c>
      <c r="N30" s="74" t="s">
        <v>501</v>
      </c>
      <c r="O30" s="86">
        <v>0</v>
      </c>
      <c r="P30" s="86">
        <v>0</v>
      </c>
      <c r="Q30" s="86">
        <v>0</v>
      </c>
      <c r="R30" s="86">
        <v>1200</v>
      </c>
      <c r="S30" s="86">
        <v>0</v>
      </c>
      <c r="T30" s="77" t="s">
        <v>56</v>
      </c>
      <c r="U30" s="86">
        <v>1500</v>
      </c>
      <c r="V30" s="77" t="s">
        <v>423</v>
      </c>
      <c r="W30" s="86">
        <v>0</v>
      </c>
      <c r="X30" s="86">
        <v>0</v>
      </c>
      <c r="Y30" s="77" t="s">
        <v>56</v>
      </c>
      <c r="Z30" s="86">
        <v>1500</v>
      </c>
      <c r="AA30" s="77" t="s">
        <v>423</v>
      </c>
      <c r="AB30" s="86">
        <v>0</v>
      </c>
      <c r="AC30" s="86">
        <v>0</v>
      </c>
      <c r="AD30" s="77" t="s">
        <v>56</v>
      </c>
      <c r="AE30" s="86">
        <v>1500</v>
      </c>
      <c r="AF30" s="77" t="s">
        <v>423</v>
      </c>
      <c r="AG30" s="86">
        <v>0</v>
      </c>
      <c r="AH30" s="86">
        <v>0</v>
      </c>
      <c r="AI30" s="77" t="s">
        <v>56</v>
      </c>
      <c r="AJ30" s="86">
        <v>1500</v>
      </c>
      <c r="AK30" s="77" t="s">
        <v>423</v>
      </c>
      <c r="AL30" s="86">
        <v>0</v>
      </c>
      <c r="AM30" s="86">
        <v>0</v>
      </c>
      <c r="AN30" s="77" t="s">
        <v>56</v>
      </c>
      <c r="AO30" s="86">
        <v>0</v>
      </c>
      <c r="AP30" s="77" t="s">
        <v>56</v>
      </c>
      <c r="AQ30" s="86">
        <f t="shared" si="0"/>
        <v>0</v>
      </c>
      <c r="AR30" s="89">
        <f t="shared" si="1"/>
        <v>7200</v>
      </c>
      <c r="AS30" s="78" t="s">
        <v>60</v>
      </c>
      <c r="AT30" s="86">
        <v>0</v>
      </c>
      <c r="AU30" s="86">
        <v>0</v>
      </c>
      <c r="AV30" s="86">
        <v>0</v>
      </c>
      <c r="AW30" s="86">
        <v>0</v>
      </c>
      <c r="AX30" s="86">
        <v>0</v>
      </c>
      <c r="AY30" s="86">
        <v>0</v>
      </c>
      <c r="AZ30" s="73"/>
      <c r="BA30" s="92"/>
    </row>
    <row r="31" spans="1:53" ht="31.5" x14ac:dyDescent="0.25">
      <c r="A31" s="73"/>
      <c r="B31" s="74" t="s">
        <v>70</v>
      </c>
      <c r="C31" s="75" t="s">
        <v>201</v>
      </c>
      <c r="D31" s="75">
        <v>1</v>
      </c>
      <c r="E31" s="74" t="s">
        <v>507</v>
      </c>
      <c r="F31" s="76" t="s">
        <v>72</v>
      </c>
      <c r="G31" s="75">
        <v>42415</v>
      </c>
      <c r="H31" s="76" t="s">
        <v>503</v>
      </c>
      <c r="I31" s="74" t="s">
        <v>56</v>
      </c>
      <c r="J31" s="74" t="s">
        <v>56</v>
      </c>
      <c r="K31" s="74" t="s">
        <v>56</v>
      </c>
      <c r="L31" s="75" t="s">
        <v>61</v>
      </c>
      <c r="M31" s="17" t="s">
        <v>508</v>
      </c>
      <c r="N31" s="74" t="s">
        <v>509</v>
      </c>
      <c r="O31" s="86">
        <v>0</v>
      </c>
      <c r="P31" s="86">
        <v>2566.34</v>
      </c>
      <c r="Q31" s="86">
        <v>0</v>
      </c>
      <c r="R31" s="86">
        <v>8700</v>
      </c>
      <c r="S31" s="86">
        <v>0</v>
      </c>
      <c r="T31" s="77" t="s">
        <v>56</v>
      </c>
      <c r="U31" s="86">
        <v>3700</v>
      </c>
      <c r="V31" s="77" t="s">
        <v>510</v>
      </c>
      <c r="W31" s="86">
        <v>0</v>
      </c>
      <c r="X31" s="86">
        <v>0</v>
      </c>
      <c r="Y31" s="77" t="s">
        <v>56</v>
      </c>
      <c r="Z31" s="86">
        <v>8900</v>
      </c>
      <c r="AA31" s="77" t="s">
        <v>511</v>
      </c>
      <c r="AB31" s="86">
        <v>0</v>
      </c>
      <c r="AC31" s="86">
        <v>0</v>
      </c>
      <c r="AD31" s="77" t="s">
        <v>56</v>
      </c>
      <c r="AE31" s="86">
        <v>1500</v>
      </c>
      <c r="AF31" s="77" t="s">
        <v>423</v>
      </c>
      <c r="AG31" s="86">
        <v>0</v>
      </c>
      <c r="AH31" s="86">
        <v>0</v>
      </c>
      <c r="AI31" s="77" t="s">
        <v>56</v>
      </c>
      <c r="AJ31" s="86">
        <v>1500</v>
      </c>
      <c r="AK31" s="77" t="s">
        <v>423</v>
      </c>
      <c r="AL31" s="86">
        <v>0</v>
      </c>
      <c r="AM31" s="86">
        <v>0</v>
      </c>
      <c r="AN31" s="77" t="s">
        <v>56</v>
      </c>
      <c r="AO31" s="86">
        <v>0</v>
      </c>
      <c r="AP31" s="77" t="s">
        <v>56</v>
      </c>
      <c r="AQ31" s="86">
        <f t="shared" si="0"/>
        <v>0</v>
      </c>
      <c r="AR31" s="89">
        <f t="shared" si="1"/>
        <v>26866.34</v>
      </c>
      <c r="AS31" s="78" t="s">
        <v>60</v>
      </c>
      <c r="AT31" s="86">
        <v>0</v>
      </c>
      <c r="AU31" s="86">
        <v>0</v>
      </c>
      <c r="AV31" s="86">
        <v>0</v>
      </c>
      <c r="AW31" s="86">
        <v>0</v>
      </c>
      <c r="AX31" s="86">
        <v>0</v>
      </c>
      <c r="AY31" s="86">
        <v>0</v>
      </c>
      <c r="AZ31" s="73"/>
      <c r="BA31" s="92"/>
    </row>
    <row r="32" spans="1:53" ht="31.5" x14ac:dyDescent="0.25">
      <c r="A32" s="73"/>
      <c r="B32" s="74" t="s">
        <v>70</v>
      </c>
      <c r="C32" s="75" t="s">
        <v>201</v>
      </c>
      <c r="D32" s="75">
        <v>1</v>
      </c>
      <c r="E32" s="74" t="s">
        <v>517</v>
      </c>
      <c r="F32" s="76" t="s">
        <v>72</v>
      </c>
      <c r="G32" s="75">
        <v>42416</v>
      </c>
      <c r="H32" s="76" t="s">
        <v>513</v>
      </c>
      <c r="I32" s="74" t="s">
        <v>56</v>
      </c>
      <c r="J32" s="74" t="s">
        <v>56</v>
      </c>
      <c r="K32" s="74" t="s">
        <v>56</v>
      </c>
      <c r="L32" s="75" t="s">
        <v>61</v>
      </c>
      <c r="M32" s="17" t="s">
        <v>518</v>
      </c>
      <c r="N32" s="74" t="s">
        <v>519</v>
      </c>
      <c r="O32" s="86">
        <v>0</v>
      </c>
      <c r="P32" s="86">
        <v>0</v>
      </c>
      <c r="Q32" s="86">
        <v>0</v>
      </c>
      <c r="R32" s="86">
        <v>1200</v>
      </c>
      <c r="S32" s="86">
        <v>0</v>
      </c>
      <c r="T32" s="77" t="s">
        <v>56</v>
      </c>
      <c r="U32" s="86">
        <v>1100</v>
      </c>
      <c r="V32" s="77" t="s">
        <v>516</v>
      </c>
      <c r="W32" s="86">
        <v>0</v>
      </c>
      <c r="X32" s="86">
        <v>0</v>
      </c>
      <c r="Y32" s="77" t="s">
        <v>56</v>
      </c>
      <c r="Z32" s="86">
        <v>1500</v>
      </c>
      <c r="AA32" s="77" t="s">
        <v>423</v>
      </c>
      <c r="AB32" s="86">
        <v>0</v>
      </c>
      <c r="AC32" s="86">
        <v>0</v>
      </c>
      <c r="AD32" s="77" t="s">
        <v>56</v>
      </c>
      <c r="AE32" s="86">
        <v>1500</v>
      </c>
      <c r="AF32" s="77" t="s">
        <v>423</v>
      </c>
      <c r="AG32" s="86">
        <v>0</v>
      </c>
      <c r="AH32" s="86">
        <v>0</v>
      </c>
      <c r="AI32" s="77" t="s">
        <v>56</v>
      </c>
      <c r="AJ32" s="86">
        <v>1500</v>
      </c>
      <c r="AK32" s="77" t="s">
        <v>423</v>
      </c>
      <c r="AL32" s="86">
        <v>0</v>
      </c>
      <c r="AM32" s="86">
        <v>0</v>
      </c>
      <c r="AN32" s="77" t="s">
        <v>56</v>
      </c>
      <c r="AO32" s="86">
        <v>0</v>
      </c>
      <c r="AP32" s="77" t="s">
        <v>56</v>
      </c>
      <c r="AQ32" s="86">
        <f t="shared" si="0"/>
        <v>0</v>
      </c>
      <c r="AR32" s="89">
        <f t="shared" si="1"/>
        <v>6800</v>
      </c>
      <c r="AS32" s="78" t="s">
        <v>60</v>
      </c>
      <c r="AT32" s="86">
        <v>0</v>
      </c>
      <c r="AU32" s="86">
        <v>0</v>
      </c>
      <c r="AV32" s="86">
        <v>0</v>
      </c>
      <c r="AW32" s="86">
        <v>0</v>
      </c>
      <c r="AX32" s="86">
        <v>0</v>
      </c>
      <c r="AY32" s="86">
        <v>0</v>
      </c>
      <c r="AZ32" s="73"/>
      <c r="BA32" s="92"/>
    </row>
    <row r="33" spans="1:53" ht="31.5" x14ac:dyDescent="0.25">
      <c r="A33" s="73"/>
      <c r="B33" s="74" t="s">
        <v>70</v>
      </c>
      <c r="C33" s="75" t="s">
        <v>201</v>
      </c>
      <c r="D33" s="75">
        <v>1</v>
      </c>
      <c r="E33" s="74" t="s">
        <v>524</v>
      </c>
      <c r="F33" s="76" t="s">
        <v>72</v>
      </c>
      <c r="G33" s="75">
        <v>42417</v>
      </c>
      <c r="H33" s="76" t="s">
        <v>521</v>
      </c>
      <c r="I33" s="74" t="s">
        <v>56</v>
      </c>
      <c r="J33" s="74" t="s">
        <v>56</v>
      </c>
      <c r="K33" s="74" t="s">
        <v>56</v>
      </c>
      <c r="L33" s="75" t="s">
        <v>61</v>
      </c>
      <c r="M33" s="17" t="s">
        <v>525</v>
      </c>
      <c r="N33" s="74" t="s">
        <v>526</v>
      </c>
      <c r="O33" s="86">
        <v>0</v>
      </c>
      <c r="P33" s="86">
        <v>0</v>
      </c>
      <c r="Q33" s="86">
        <v>0</v>
      </c>
      <c r="R33" s="86">
        <v>1200</v>
      </c>
      <c r="S33" s="86">
        <v>0</v>
      </c>
      <c r="T33" s="77" t="s">
        <v>56</v>
      </c>
      <c r="U33" s="86">
        <v>2400</v>
      </c>
      <c r="V33" s="77" t="s">
        <v>527</v>
      </c>
      <c r="W33" s="86">
        <v>0</v>
      </c>
      <c r="X33" s="86">
        <v>0</v>
      </c>
      <c r="Y33" s="77" t="s">
        <v>56</v>
      </c>
      <c r="Z33" s="86">
        <v>1500</v>
      </c>
      <c r="AA33" s="77" t="s">
        <v>423</v>
      </c>
      <c r="AB33" s="86">
        <v>0</v>
      </c>
      <c r="AC33" s="86">
        <v>0</v>
      </c>
      <c r="AD33" s="77" t="s">
        <v>56</v>
      </c>
      <c r="AE33" s="86">
        <v>1500</v>
      </c>
      <c r="AF33" s="77" t="s">
        <v>423</v>
      </c>
      <c r="AG33" s="86">
        <v>0</v>
      </c>
      <c r="AH33" s="86">
        <v>0</v>
      </c>
      <c r="AI33" s="77" t="s">
        <v>56</v>
      </c>
      <c r="AJ33" s="86">
        <v>1500</v>
      </c>
      <c r="AK33" s="77" t="s">
        <v>423</v>
      </c>
      <c r="AL33" s="86">
        <v>0</v>
      </c>
      <c r="AM33" s="86">
        <v>0</v>
      </c>
      <c r="AN33" s="77" t="s">
        <v>56</v>
      </c>
      <c r="AO33" s="86">
        <v>0</v>
      </c>
      <c r="AP33" s="77" t="s">
        <v>56</v>
      </c>
      <c r="AQ33" s="86">
        <f t="shared" si="0"/>
        <v>0</v>
      </c>
      <c r="AR33" s="89">
        <f t="shared" si="1"/>
        <v>8100</v>
      </c>
      <c r="AS33" s="78" t="s">
        <v>60</v>
      </c>
      <c r="AT33" s="86">
        <v>0</v>
      </c>
      <c r="AU33" s="86">
        <v>0</v>
      </c>
      <c r="AV33" s="86">
        <v>0</v>
      </c>
      <c r="AW33" s="86">
        <v>0</v>
      </c>
      <c r="AX33" s="86">
        <v>0</v>
      </c>
      <c r="AY33" s="86">
        <v>0</v>
      </c>
      <c r="AZ33" s="73"/>
      <c r="BA33" s="92"/>
    </row>
    <row r="34" spans="1:53" ht="31.5" x14ac:dyDescent="0.25">
      <c r="A34" s="73"/>
      <c r="B34" s="74" t="s">
        <v>70</v>
      </c>
      <c r="C34" s="75" t="s">
        <v>201</v>
      </c>
      <c r="D34" s="75">
        <v>1</v>
      </c>
      <c r="E34" s="74" t="s">
        <v>540</v>
      </c>
      <c r="F34" s="76" t="s">
        <v>72</v>
      </c>
      <c r="G34" s="75">
        <v>42419</v>
      </c>
      <c r="H34" s="76" t="s">
        <v>536</v>
      </c>
      <c r="I34" s="74" t="s">
        <v>56</v>
      </c>
      <c r="J34" s="74" t="s">
        <v>56</v>
      </c>
      <c r="K34" s="74" t="s">
        <v>56</v>
      </c>
      <c r="L34" s="75" t="s">
        <v>61</v>
      </c>
      <c r="M34" s="17" t="s">
        <v>541</v>
      </c>
      <c r="N34" s="74" t="s">
        <v>542</v>
      </c>
      <c r="O34" s="86">
        <v>0</v>
      </c>
      <c r="P34" s="86">
        <v>0</v>
      </c>
      <c r="Q34" s="86">
        <v>0</v>
      </c>
      <c r="R34" s="86">
        <v>1500</v>
      </c>
      <c r="S34" s="86">
        <v>0</v>
      </c>
      <c r="T34" s="77" t="s">
        <v>56</v>
      </c>
      <c r="U34" s="86">
        <v>11000</v>
      </c>
      <c r="V34" s="77" t="s">
        <v>543</v>
      </c>
      <c r="W34" s="86">
        <v>0</v>
      </c>
      <c r="X34" s="86">
        <v>0</v>
      </c>
      <c r="Y34" s="77" t="s">
        <v>56</v>
      </c>
      <c r="Z34" s="86">
        <v>1500</v>
      </c>
      <c r="AA34" s="77" t="s">
        <v>423</v>
      </c>
      <c r="AB34" s="86">
        <v>0</v>
      </c>
      <c r="AC34" s="86">
        <v>0</v>
      </c>
      <c r="AD34" s="77" t="s">
        <v>56</v>
      </c>
      <c r="AE34" s="86">
        <v>1500</v>
      </c>
      <c r="AF34" s="77" t="s">
        <v>423</v>
      </c>
      <c r="AG34" s="86">
        <v>0</v>
      </c>
      <c r="AH34" s="86">
        <v>0</v>
      </c>
      <c r="AI34" s="77" t="s">
        <v>56</v>
      </c>
      <c r="AJ34" s="86">
        <v>1500</v>
      </c>
      <c r="AK34" s="77" t="s">
        <v>423</v>
      </c>
      <c r="AL34" s="86">
        <v>0</v>
      </c>
      <c r="AM34" s="86">
        <v>0</v>
      </c>
      <c r="AN34" s="77" t="s">
        <v>56</v>
      </c>
      <c r="AO34" s="86">
        <v>0</v>
      </c>
      <c r="AP34" s="77" t="s">
        <v>56</v>
      </c>
      <c r="AQ34" s="86">
        <f t="shared" si="0"/>
        <v>0</v>
      </c>
      <c r="AR34" s="89">
        <f t="shared" si="1"/>
        <v>17000</v>
      </c>
      <c r="AS34" s="78" t="s">
        <v>60</v>
      </c>
      <c r="AT34" s="86">
        <v>0</v>
      </c>
      <c r="AU34" s="86">
        <v>0</v>
      </c>
      <c r="AV34" s="86">
        <v>0</v>
      </c>
      <c r="AW34" s="86">
        <v>0</v>
      </c>
      <c r="AX34" s="86">
        <v>0</v>
      </c>
      <c r="AY34" s="86">
        <v>0</v>
      </c>
      <c r="AZ34" s="73"/>
      <c r="BA34" s="92"/>
    </row>
    <row r="35" spans="1:53" ht="31.5" x14ac:dyDescent="0.25">
      <c r="A35" s="73"/>
      <c r="B35" s="74" t="s">
        <v>70</v>
      </c>
      <c r="C35" s="75" t="s">
        <v>314</v>
      </c>
      <c r="D35" s="75">
        <v>1</v>
      </c>
      <c r="E35" s="74" t="s">
        <v>557</v>
      </c>
      <c r="F35" s="76" t="s">
        <v>558</v>
      </c>
      <c r="G35" s="75">
        <v>11403</v>
      </c>
      <c r="H35" s="76" t="s">
        <v>317</v>
      </c>
      <c r="I35" s="74" t="s">
        <v>56</v>
      </c>
      <c r="J35" s="74" t="s">
        <v>56</v>
      </c>
      <c r="K35" s="74" t="s">
        <v>56</v>
      </c>
      <c r="L35" s="75" t="s">
        <v>79</v>
      </c>
      <c r="M35" s="17" t="s">
        <v>559</v>
      </c>
      <c r="N35" s="74" t="s">
        <v>558</v>
      </c>
      <c r="O35" s="86">
        <v>0</v>
      </c>
      <c r="P35" s="86">
        <v>2992.85</v>
      </c>
      <c r="Q35" s="86">
        <v>0</v>
      </c>
      <c r="R35" s="86">
        <v>3000</v>
      </c>
      <c r="S35" s="86">
        <v>0</v>
      </c>
      <c r="T35" s="77" t="s">
        <v>56</v>
      </c>
      <c r="U35" s="86">
        <v>14000</v>
      </c>
      <c r="V35" s="77" t="s">
        <v>560</v>
      </c>
      <c r="W35" s="86">
        <v>0</v>
      </c>
      <c r="X35" s="86">
        <v>0</v>
      </c>
      <c r="Y35" s="77" t="s">
        <v>56</v>
      </c>
      <c r="Z35" s="86">
        <v>0</v>
      </c>
      <c r="AA35" s="77" t="s">
        <v>56</v>
      </c>
      <c r="AB35" s="86">
        <v>0</v>
      </c>
      <c r="AC35" s="86">
        <v>0</v>
      </c>
      <c r="AD35" s="77" t="s">
        <v>56</v>
      </c>
      <c r="AE35" s="86">
        <v>0</v>
      </c>
      <c r="AF35" s="77" t="s">
        <v>56</v>
      </c>
      <c r="AG35" s="86">
        <v>0</v>
      </c>
      <c r="AH35" s="86">
        <v>0</v>
      </c>
      <c r="AI35" s="77" t="s">
        <v>56</v>
      </c>
      <c r="AJ35" s="86">
        <v>0</v>
      </c>
      <c r="AK35" s="77" t="s">
        <v>56</v>
      </c>
      <c r="AL35" s="86">
        <v>0</v>
      </c>
      <c r="AM35" s="86">
        <v>0</v>
      </c>
      <c r="AN35" s="77" t="s">
        <v>56</v>
      </c>
      <c r="AO35" s="86">
        <v>0</v>
      </c>
      <c r="AP35" s="77" t="s">
        <v>56</v>
      </c>
      <c r="AQ35" s="86">
        <f t="shared" ref="AQ35:AQ65" si="2">O35+Q35+S35+X35+AC35+AH35+AM35</f>
        <v>0</v>
      </c>
      <c r="AR35" s="89">
        <f t="shared" ref="AR35:AR65" si="3">P35+R35+U35+W35+Z35+AB35+AE35+AG35+AJ35+AL35+AO35</f>
        <v>19992.849999999999</v>
      </c>
      <c r="AS35" s="78" t="s">
        <v>60</v>
      </c>
      <c r="AT35" s="86">
        <v>0</v>
      </c>
      <c r="AU35" s="86">
        <v>0</v>
      </c>
      <c r="AV35" s="86">
        <v>0</v>
      </c>
      <c r="AW35" s="86">
        <v>0</v>
      </c>
      <c r="AX35" s="86">
        <v>0</v>
      </c>
      <c r="AY35" s="86">
        <v>0</v>
      </c>
      <c r="AZ35" s="73"/>
      <c r="BA35" s="92"/>
    </row>
    <row r="36" spans="1:53" ht="31.5" x14ac:dyDescent="0.25">
      <c r="A36" s="73"/>
      <c r="B36" s="74" t="s">
        <v>70</v>
      </c>
      <c r="C36" s="75" t="s">
        <v>314</v>
      </c>
      <c r="D36" s="75">
        <v>1</v>
      </c>
      <c r="E36" s="74" t="s">
        <v>766</v>
      </c>
      <c r="F36" s="76" t="s">
        <v>72</v>
      </c>
      <c r="G36" s="75">
        <v>55301</v>
      </c>
      <c r="H36" s="76" t="s">
        <v>761</v>
      </c>
      <c r="I36" s="74" t="s">
        <v>56</v>
      </c>
      <c r="J36" s="74" t="s">
        <v>56</v>
      </c>
      <c r="K36" s="74" t="s">
        <v>56</v>
      </c>
      <c r="L36" s="75" t="s">
        <v>61</v>
      </c>
      <c r="M36" s="17" t="s">
        <v>767</v>
      </c>
      <c r="N36" s="74" t="s">
        <v>72</v>
      </c>
      <c r="O36" s="86">
        <v>0</v>
      </c>
      <c r="P36" s="86">
        <v>29260.94</v>
      </c>
      <c r="Q36" s="86">
        <v>0</v>
      </c>
      <c r="R36" s="86">
        <v>9600</v>
      </c>
      <c r="S36" s="86">
        <v>0</v>
      </c>
      <c r="T36" s="77" t="s">
        <v>56</v>
      </c>
      <c r="U36" s="86">
        <v>1300</v>
      </c>
      <c r="V36" s="77" t="s">
        <v>768</v>
      </c>
      <c r="W36" s="86">
        <v>0</v>
      </c>
      <c r="X36" s="86">
        <v>0</v>
      </c>
      <c r="Y36" s="77" t="s">
        <v>56</v>
      </c>
      <c r="Z36" s="86">
        <v>1800</v>
      </c>
      <c r="AA36" s="77" t="s">
        <v>769</v>
      </c>
      <c r="AB36" s="86">
        <v>0</v>
      </c>
      <c r="AC36" s="86">
        <v>0</v>
      </c>
      <c r="AD36" s="77" t="s">
        <v>56</v>
      </c>
      <c r="AE36" s="86">
        <v>0</v>
      </c>
      <c r="AF36" s="77" t="s">
        <v>56</v>
      </c>
      <c r="AG36" s="86">
        <v>0</v>
      </c>
      <c r="AH36" s="86">
        <v>0</v>
      </c>
      <c r="AI36" s="77" t="s">
        <v>56</v>
      </c>
      <c r="AJ36" s="86">
        <v>15000</v>
      </c>
      <c r="AK36" s="77" t="s">
        <v>770</v>
      </c>
      <c r="AL36" s="86">
        <v>0</v>
      </c>
      <c r="AM36" s="86">
        <v>0</v>
      </c>
      <c r="AN36" s="77" t="s">
        <v>56</v>
      </c>
      <c r="AO36" s="86">
        <v>0</v>
      </c>
      <c r="AP36" s="77" t="s">
        <v>56</v>
      </c>
      <c r="AQ36" s="86">
        <f t="shared" si="2"/>
        <v>0</v>
      </c>
      <c r="AR36" s="89">
        <f t="shared" si="3"/>
        <v>56960.94</v>
      </c>
      <c r="AS36" s="78" t="s">
        <v>60</v>
      </c>
      <c r="AT36" s="86">
        <v>0</v>
      </c>
      <c r="AU36" s="86">
        <v>0</v>
      </c>
      <c r="AV36" s="86">
        <v>0</v>
      </c>
      <c r="AW36" s="86">
        <v>0</v>
      </c>
      <c r="AX36" s="86">
        <v>0</v>
      </c>
      <c r="AY36" s="86">
        <v>0</v>
      </c>
      <c r="AZ36" s="73"/>
      <c r="BA36" s="92"/>
    </row>
    <row r="37" spans="1:53" ht="47.25" x14ac:dyDescent="0.25">
      <c r="A37" s="73"/>
      <c r="B37" s="74" t="s">
        <v>70</v>
      </c>
      <c r="C37" s="75" t="s">
        <v>800</v>
      </c>
      <c r="D37" s="75">
        <v>1</v>
      </c>
      <c r="E37" s="74" t="s">
        <v>818</v>
      </c>
      <c r="F37" s="76" t="s">
        <v>1465</v>
      </c>
      <c r="G37" s="75">
        <v>12202</v>
      </c>
      <c r="H37" s="76" t="s">
        <v>811</v>
      </c>
      <c r="I37" s="74" t="s">
        <v>56</v>
      </c>
      <c r="J37" s="74" t="s">
        <v>56</v>
      </c>
      <c r="K37" s="74" t="s">
        <v>56</v>
      </c>
      <c r="L37" s="75" t="s">
        <v>166</v>
      </c>
      <c r="M37" s="17" t="s">
        <v>819</v>
      </c>
      <c r="N37" s="74" t="s">
        <v>1466</v>
      </c>
      <c r="O37" s="86">
        <v>0</v>
      </c>
      <c r="P37" s="86">
        <v>1904</v>
      </c>
      <c r="Q37" s="86">
        <v>0</v>
      </c>
      <c r="R37" s="86">
        <v>0</v>
      </c>
      <c r="S37" s="86">
        <v>0</v>
      </c>
      <c r="T37" s="77" t="s">
        <v>56</v>
      </c>
      <c r="U37" s="86">
        <v>3000</v>
      </c>
      <c r="V37" s="77" t="s">
        <v>820</v>
      </c>
      <c r="W37" s="86">
        <v>0</v>
      </c>
      <c r="X37" s="86">
        <v>0</v>
      </c>
      <c r="Y37" s="77" t="s">
        <v>56</v>
      </c>
      <c r="Z37" s="86">
        <v>800</v>
      </c>
      <c r="AA37" s="77" t="s">
        <v>821</v>
      </c>
      <c r="AB37" s="86">
        <v>0</v>
      </c>
      <c r="AC37" s="86">
        <v>0</v>
      </c>
      <c r="AD37" s="77" t="s">
        <v>56</v>
      </c>
      <c r="AE37" s="86">
        <v>800</v>
      </c>
      <c r="AF37" s="77" t="s">
        <v>805</v>
      </c>
      <c r="AG37" s="86">
        <v>0</v>
      </c>
      <c r="AH37" s="86">
        <v>0</v>
      </c>
      <c r="AI37" s="77" t="s">
        <v>56</v>
      </c>
      <c r="AJ37" s="86">
        <v>800</v>
      </c>
      <c r="AK37" s="77" t="s">
        <v>805</v>
      </c>
      <c r="AL37" s="86">
        <v>0</v>
      </c>
      <c r="AM37" s="86">
        <v>0</v>
      </c>
      <c r="AN37" s="77" t="s">
        <v>56</v>
      </c>
      <c r="AO37" s="86">
        <v>0</v>
      </c>
      <c r="AP37" s="77" t="s">
        <v>56</v>
      </c>
      <c r="AQ37" s="86">
        <f t="shared" si="2"/>
        <v>0</v>
      </c>
      <c r="AR37" s="89">
        <f t="shared" si="3"/>
        <v>7304</v>
      </c>
      <c r="AS37" s="78" t="s">
        <v>60</v>
      </c>
      <c r="AT37" s="86">
        <v>0</v>
      </c>
      <c r="AU37" s="86">
        <v>0</v>
      </c>
      <c r="AV37" s="86">
        <v>0</v>
      </c>
      <c r="AW37" s="86">
        <v>0</v>
      </c>
      <c r="AX37" s="86">
        <v>0</v>
      </c>
      <c r="AY37" s="86">
        <v>0</v>
      </c>
      <c r="AZ37" s="73"/>
      <c r="BA37" s="92"/>
    </row>
    <row r="38" spans="1:53" ht="157.5" x14ac:dyDescent="0.25">
      <c r="A38" s="73"/>
      <c r="B38" s="74" t="s">
        <v>70</v>
      </c>
      <c r="C38" s="75" t="s">
        <v>324</v>
      </c>
      <c r="D38" s="75">
        <v>1</v>
      </c>
      <c r="E38" s="74" t="s">
        <v>875</v>
      </c>
      <c r="F38" s="76" t="s">
        <v>876</v>
      </c>
      <c r="G38" s="75">
        <v>21101</v>
      </c>
      <c r="H38" s="76" t="s">
        <v>868</v>
      </c>
      <c r="I38" s="74" t="s">
        <v>56</v>
      </c>
      <c r="J38" s="74" t="s">
        <v>56</v>
      </c>
      <c r="K38" s="74" t="s">
        <v>56</v>
      </c>
      <c r="L38" s="75" t="s">
        <v>61</v>
      </c>
      <c r="M38" s="17" t="s">
        <v>877</v>
      </c>
      <c r="N38" s="74" t="s">
        <v>878</v>
      </c>
      <c r="O38" s="86">
        <v>0</v>
      </c>
      <c r="P38" s="86">
        <v>22612.51</v>
      </c>
      <c r="Q38" s="86">
        <v>0</v>
      </c>
      <c r="R38" s="86">
        <v>76900</v>
      </c>
      <c r="S38" s="86">
        <v>0</v>
      </c>
      <c r="T38" s="77" t="s">
        <v>56</v>
      </c>
      <c r="U38" s="86">
        <v>100000</v>
      </c>
      <c r="V38" s="77" t="s">
        <v>879</v>
      </c>
      <c r="W38" s="86">
        <v>0</v>
      </c>
      <c r="X38" s="86">
        <v>0</v>
      </c>
      <c r="Y38" s="77" t="s">
        <v>56</v>
      </c>
      <c r="Z38" s="86">
        <v>0</v>
      </c>
      <c r="AA38" s="77" t="s">
        <v>56</v>
      </c>
      <c r="AB38" s="86">
        <v>0</v>
      </c>
      <c r="AC38" s="86">
        <v>0</v>
      </c>
      <c r="AD38" s="77" t="s">
        <v>56</v>
      </c>
      <c r="AE38" s="86">
        <v>0</v>
      </c>
      <c r="AF38" s="77" t="s">
        <v>56</v>
      </c>
      <c r="AG38" s="86">
        <v>0</v>
      </c>
      <c r="AH38" s="86">
        <v>0</v>
      </c>
      <c r="AI38" s="77" t="s">
        <v>56</v>
      </c>
      <c r="AJ38" s="86">
        <v>0</v>
      </c>
      <c r="AK38" s="77" t="s">
        <v>56</v>
      </c>
      <c r="AL38" s="86">
        <v>0</v>
      </c>
      <c r="AM38" s="86">
        <v>0</v>
      </c>
      <c r="AN38" s="77" t="s">
        <v>56</v>
      </c>
      <c r="AO38" s="86">
        <v>0</v>
      </c>
      <c r="AP38" s="77" t="s">
        <v>56</v>
      </c>
      <c r="AQ38" s="86">
        <f t="shared" si="2"/>
        <v>0</v>
      </c>
      <c r="AR38" s="89">
        <f t="shared" si="3"/>
        <v>199512.51</v>
      </c>
      <c r="AS38" s="78" t="s">
        <v>60</v>
      </c>
      <c r="AT38" s="86">
        <v>0</v>
      </c>
      <c r="AU38" s="86">
        <v>0</v>
      </c>
      <c r="AV38" s="86">
        <v>0</v>
      </c>
      <c r="AW38" s="86">
        <v>0</v>
      </c>
      <c r="AX38" s="86">
        <v>0</v>
      </c>
      <c r="AY38" s="86">
        <v>0</v>
      </c>
      <c r="AZ38" s="73"/>
      <c r="BA38" s="92"/>
    </row>
    <row r="39" spans="1:53" ht="78.75" x14ac:dyDescent="0.25">
      <c r="A39" s="73"/>
      <c r="B39" s="74" t="s">
        <v>70</v>
      </c>
      <c r="C39" s="75" t="s">
        <v>324</v>
      </c>
      <c r="D39" s="75">
        <v>1</v>
      </c>
      <c r="E39" s="74" t="s">
        <v>921</v>
      </c>
      <c r="F39" s="76" t="s">
        <v>72</v>
      </c>
      <c r="G39" s="75">
        <v>21502</v>
      </c>
      <c r="H39" s="76" t="s">
        <v>915</v>
      </c>
      <c r="I39" s="74" t="s">
        <v>56</v>
      </c>
      <c r="J39" s="74" t="s">
        <v>56</v>
      </c>
      <c r="K39" s="74" t="s">
        <v>56</v>
      </c>
      <c r="L39" s="75" t="s">
        <v>61</v>
      </c>
      <c r="M39" s="17" t="s">
        <v>922</v>
      </c>
      <c r="N39" s="74" t="s">
        <v>878</v>
      </c>
      <c r="O39" s="86">
        <v>0</v>
      </c>
      <c r="P39" s="86">
        <v>41477.26</v>
      </c>
      <c r="Q39" s="86">
        <v>0</v>
      </c>
      <c r="R39" s="86">
        <v>0</v>
      </c>
      <c r="S39" s="86">
        <v>0</v>
      </c>
      <c r="T39" s="77" t="s">
        <v>56</v>
      </c>
      <c r="U39" s="86">
        <v>30000</v>
      </c>
      <c r="V39" s="77" t="s">
        <v>923</v>
      </c>
      <c r="W39" s="86">
        <v>0</v>
      </c>
      <c r="X39" s="86">
        <v>0</v>
      </c>
      <c r="Y39" s="77" t="s">
        <v>56</v>
      </c>
      <c r="Z39" s="86">
        <v>0</v>
      </c>
      <c r="AA39" s="77" t="s">
        <v>56</v>
      </c>
      <c r="AB39" s="86">
        <v>0</v>
      </c>
      <c r="AC39" s="86">
        <v>0</v>
      </c>
      <c r="AD39" s="77" t="s">
        <v>56</v>
      </c>
      <c r="AE39" s="86">
        <v>0</v>
      </c>
      <c r="AF39" s="77" t="s">
        <v>56</v>
      </c>
      <c r="AG39" s="86">
        <v>0</v>
      </c>
      <c r="AH39" s="86">
        <v>0</v>
      </c>
      <c r="AI39" s="77" t="s">
        <v>56</v>
      </c>
      <c r="AJ39" s="86">
        <v>0</v>
      </c>
      <c r="AK39" s="77" t="s">
        <v>56</v>
      </c>
      <c r="AL39" s="86">
        <v>0</v>
      </c>
      <c r="AM39" s="86">
        <v>0</v>
      </c>
      <c r="AN39" s="77" t="s">
        <v>56</v>
      </c>
      <c r="AO39" s="86">
        <v>0</v>
      </c>
      <c r="AP39" s="77" t="s">
        <v>56</v>
      </c>
      <c r="AQ39" s="86">
        <f t="shared" si="2"/>
        <v>0</v>
      </c>
      <c r="AR39" s="89">
        <f t="shared" si="3"/>
        <v>71477.260000000009</v>
      </c>
      <c r="AS39" s="78" t="s">
        <v>60</v>
      </c>
      <c r="AT39" s="86">
        <v>0</v>
      </c>
      <c r="AU39" s="86">
        <v>0</v>
      </c>
      <c r="AV39" s="86">
        <v>0</v>
      </c>
      <c r="AW39" s="86">
        <v>0</v>
      </c>
      <c r="AX39" s="86">
        <v>0</v>
      </c>
      <c r="AY39" s="86">
        <v>0</v>
      </c>
      <c r="AZ39" s="73"/>
      <c r="BA39" s="92"/>
    </row>
    <row r="40" spans="1:53" ht="47.25" x14ac:dyDescent="0.25">
      <c r="A40" s="73"/>
      <c r="B40" s="74" t="s">
        <v>70</v>
      </c>
      <c r="C40" s="75" t="s">
        <v>324</v>
      </c>
      <c r="D40" s="75">
        <v>1</v>
      </c>
      <c r="E40" s="74" t="s">
        <v>951</v>
      </c>
      <c r="F40" s="76" t="s">
        <v>74</v>
      </c>
      <c r="G40" s="75">
        <v>21702</v>
      </c>
      <c r="H40" s="76" t="s">
        <v>949</v>
      </c>
      <c r="I40" s="74" t="s">
        <v>56</v>
      </c>
      <c r="J40" s="74" t="s">
        <v>56</v>
      </c>
      <c r="K40" s="74" t="s">
        <v>56</v>
      </c>
      <c r="L40" s="75" t="s">
        <v>61</v>
      </c>
      <c r="M40" s="17" t="s">
        <v>952</v>
      </c>
      <c r="N40" s="74" t="s">
        <v>878</v>
      </c>
      <c r="O40" s="86">
        <v>0</v>
      </c>
      <c r="P40" s="86">
        <v>59355.92</v>
      </c>
      <c r="Q40" s="86">
        <v>0</v>
      </c>
      <c r="R40" s="86">
        <v>0</v>
      </c>
      <c r="S40" s="86">
        <v>0</v>
      </c>
      <c r="T40" s="77" t="s">
        <v>56</v>
      </c>
      <c r="U40" s="86">
        <v>6000</v>
      </c>
      <c r="V40" s="77" t="s">
        <v>953</v>
      </c>
      <c r="W40" s="86">
        <v>0</v>
      </c>
      <c r="X40" s="86">
        <v>0</v>
      </c>
      <c r="Y40" s="77" t="s">
        <v>56</v>
      </c>
      <c r="Z40" s="86">
        <v>6000</v>
      </c>
      <c r="AA40" s="77" t="s">
        <v>954</v>
      </c>
      <c r="AB40" s="86">
        <v>0</v>
      </c>
      <c r="AC40" s="86">
        <v>0</v>
      </c>
      <c r="AD40" s="77" t="s">
        <v>56</v>
      </c>
      <c r="AE40" s="86">
        <v>0</v>
      </c>
      <c r="AF40" s="77" t="s">
        <v>56</v>
      </c>
      <c r="AG40" s="86">
        <v>0</v>
      </c>
      <c r="AH40" s="86">
        <v>0</v>
      </c>
      <c r="AI40" s="77" t="s">
        <v>56</v>
      </c>
      <c r="AJ40" s="86">
        <v>0</v>
      </c>
      <c r="AK40" s="77" t="s">
        <v>56</v>
      </c>
      <c r="AL40" s="86">
        <v>0</v>
      </c>
      <c r="AM40" s="86">
        <v>0</v>
      </c>
      <c r="AN40" s="77" t="s">
        <v>56</v>
      </c>
      <c r="AO40" s="86">
        <v>0</v>
      </c>
      <c r="AP40" s="77" t="s">
        <v>56</v>
      </c>
      <c r="AQ40" s="86">
        <f t="shared" si="2"/>
        <v>0</v>
      </c>
      <c r="AR40" s="89">
        <f t="shared" si="3"/>
        <v>71355.92</v>
      </c>
      <c r="AS40" s="78" t="s">
        <v>60</v>
      </c>
      <c r="AT40" s="86">
        <v>0</v>
      </c>
      <c r="AU40" s="86">
        <v>0</v>
      </c>
      <c r="AV40" s="86">
        <v>0</v>
      </c>
      <c r="AW40" s="86">
        <v>0</v>
      </c>
      <c r="AX40" s="86">
        <v>0</v>
      </c>
      <c r="AY40" s="86">
        <v>0</v>
      </c>
      <c r="AZ40" s="73"/>
      <c r="BA40" s="92"/>
    </row>
    <row r="41" spans="1:53" ht="126" x14ac:dyDescent="0.25">
      <c r="A41" s="73"/>
      <c r="B41" s="74" t="s">
        <v>70</v>
      </c>
      <c r="C41" s="75" t="s">
        <v>324</v>
      </c>
      <c r="D41" s="75">
        <v>1</v>
      </c>
      <c r="E41" s="74" t="s">
        <v>1008</v>
      </c>
      <c r="F41" s="76" t="s">
        <v>1009</v>
      </c>
      <c r="G41" s="75">
        <v>26300</v>
      </c>
      <c r="H41" s="76" t="s">
        <v>1002</v>
      </c>
      <c r="I41" s="74" t="s">
        <v>56</v>
      </c>
      <c r="J41" s="74" t="s">
        <v>56</v>
      </c>
      <c r="K41" s="74" t="s">
        <v>56</v>
      </c>
      <c r="L41" s="75" t="s">
        <v>61</v>
      </c>
      <c r="M41" s="17" t="s">
        <v>1010</v>
      </c>
      <c r="N41" s="74" t="s">
        <v>1009</v>
      </c>
      <c r="O41" s="86">
        <v>0</v>
      </c>
      <c r="P41" s="86">
        <v>57442.32</v>
      </c>
      <c r="Q41" s="86">
        <v>0</v>
      </c>
      <c r="R41" s="86">
        <v>10600</v>
      </c>
      <c r="S41" s="86">
        <v>0</v>
      </c>
      <c r="T41" s="77" t="s">
        <v>56</v>
      </c>
      <c r="U41" s="86">
        <v>10600</v>
      </c>
      <c r="V41" s="77" t="s">
        <v>1011</v>
      </c>
      <c r="W41" s="86">
        <v>0</v>
      </c>
      <c r="X41" s="86">
        <v>0</v>
      </c>
      <c r="Y41" s="77" t="s">
        <v>56</v>
      </c>
      <c r="Z41" s="86">
        <v>10600</v>
      </c>
      <c r="AA41" s="77" t="s">
        <v>1012</v>
      </c>
      <c r="AB41" s="86">
        <v>0</v>
      </c>
      <c r="AC41" s="86">
        <v>0</v>
      </c>
      <c r="AD41" s="77" t="s">
        <v>56</v>
      </c>
      <c r="AE41" s="86">
        <v>10600</v>
      </c>
      <c r="AF41" s="77" t="s">
        <v>1013</v>
      </c>
      <c r="AG41" s="86">
        <v>0</v>
      </c>
      <c r="AH41" s="86">
        <v>0</v>
      </c>
      <c r="AI41" s="77" t="s">
        <v>56</v>
      </c>
      <c r="AJ41" s="86">
        <v>10400</v>
      </c>
      <c r="AK41" s="77" t="s">
        <v>1014</v>
      </c>
      <c r="AL41" s="86">
        <v>0</v>
      </c>
      <c r="AM41" s="86">
        <v>0</v>
      </c>
      <c r="AN41" s="77" t="s">
        <v>56</v>
      </c>
      <c r="AO41" s="86">
        <v>0</v>
      </c>
      <c r="AP41" s="77" t="s">
        <v>56</v>
      </c>
      <c r="AQ41" s="86">
        <f t="shared" si="2"/>
        <v>0</v>
      </c>
      <c r="AR41" s="89">
        <f t="shared" si="3"/>
        <v>110242.32</v>
      </c>
      <c r="AS41" s="78" t="s">
        <v>60</v>
      </c>
      <c r="AT41" s="86">
        <v>0</v>
      </c>
      <c r="AU41" s="86">
        <v>0</v>
      </c>
      <c r="AV41" s="86">
        <v>0</v>
      </c>
      <c r="AW41" s="86">
        <v>0</v>
      </c>
      <c r="AX41" s="86">
        <v>0</v>
      </c>
      <c r="AY41" s="86">
        <v>0</v>
      </c>
      <c r="AZ41" s="73"/>
      <c r="BA41" s="92"/>
    </row>
    <row r="42" spans="1:53" ht="63" x14ac:dyDescent="0.25">
      <c r="A42" s="73"/>
      <c r="B42" s="74" t="s">
        <v>70</v>
      </c>
      <c r="C42" s="75" t="s">
        <v>324</v>
      </c>
      <c r="D42" s="75">
        <v>1</v>
      </c>
      <c r="E42" s="74" t="s">
        <v>1015</v>
      </c>
      <c r="F42" s="76" t="s">
        <v>72</v>
      </c>
      <c r="G42" s="75">
        <v>28102</v>
      </c>
      <c r="H42" s="76" t="s">
        <v>1016</v>
      </c>
      <c r="I42" s="74">
        <v>23142000</v>
      </c>
      <c r="J42" s="74" t="s">
        <v>1017</v>
      </c>
      <c r="K42" s="74" t="s">
        <v>1018</v>
      </c>
      <c r="L42" s="75" t="s">
        <v>61</v>
      </c>
      <c r="M42" s="17" t="s">
        <v>1019</v>
      </c>
      <c r="N42" s="74" t="s">
        <v>74</v>
      </c>
      <c r="O42" s="86">
        <v>200</v>
      </c>
      <c r="P42" s="86">
        <v>19258.490000000002</v>
      </c>
      <c r="Q42" s="86">
        <v>500</v>
      </c>
      <c r="R42" s="86">
        <v>14720</v>
      </c>
      <c r="S42" s="86">
        <v>500</v>
      </c>
      <c r="T42" s="77" t="s">
        <v>1020</v>
      </c>
      <c r="U42" s="86">
        <v>5900</v>
      </c>
      <c r="V42" s="77" t="s">
        <v>1021</v>
      </c>
      <c r="W42" s="86">
        <v>0</v>
      </c>
      <c r="X42" s="86">
        <v>500</v>
      </c>
      <c r="Y42" s="77" t="s">
        <v>1020</v>
      </c>
      <c r="Z42" s="86">
        <v>5500</v>
      </c>
      <c r="AA42" s="77" t="s">
        <v>1022</v>
      </c>
      <c r="AB42" s="86">
        <v>0</v>
      </c>
      <c r="AC42" s="86">
        <v>500</v>
      </c>
      <c r="AD42" s="77" t="s">
        <v>1023</v>
      </c>
      <c r="AE42" s="86">
        <v>5400</v>
      </c>
      <c r="AF42" s="77" t="s">
        <v>1024</v>
      </c>
      <c r="AG42" s="86">
        <v>0</v>
      </c>
      <c r="AH42" s="86">
        <v>500</v>
      </c>
      <c r="AI42" s="77" t="s">
        <v>1023</v>
      </c>
      <c r="AJ42" s="86">
        <v>6900</v>
      </c>
      <c r="AK42" s="77" t="s">
        <v>1025</v>
      </c>
      <c r="AL42" s="86">
        <v>0</v>
      </c>
      <c r="AM42" s="86">
        <v>0</v>
      </c>
      <c r="AN42" s="77" t="s">
        <v>56</v>
      </c>
      <c r="AO42" s="86">
        <v>0</v>
      </c>
      <c r="AP42" s="77" t="s">
        <v>56</v>
      </c>
      <c r="AQ42" s="86">
        <f t="shared" si="2"/>
        <v>2700</v>
      </c>
      <c r="AR42" s="89">
        <f t="shared" si="3"/>
        <v>57678.490000000005</v>
      </c>
      <c r="AS42" s="78" t="s">
        <v>60</v>
      </c>
      <c r="AT42" s="86">
        <v>0</v>
      </c>
      <c r="AU42" s="86">
        <v>0</v>
      </c>
      <c r="AV42" s="86">
        <v>0</v>
      </c>
      <c r="AW42" s="86">
        <v>0</v>
      </c>
      <c r="AX42" s="86">
        <v>0</v>
      </c>
      <c r="AY42" s="86">
        <v>0</v>
      </c>
      <c r="AZ42" s="73"/>
      <c r="BA42" s="92"/>
    </row>
    <row r="43" spans="1:53" s="64" customFormat="1" ht="47.25" x14ac:dyDescent="0.25">
      <c r="A43" s="73"/>
      <c r="B43" s="74" t="s">
        <v>70</v>
      </c>
      <c r="C43" s="75" t="s">
        <v>324</v>
      </c>
      <c r="D43" s="75">
        <v>1</v>
      </c>
      <c r="E43" s="74" t="s">
        <v>1061</v>
      </c>
      <c r="F43" s="76" t="s">
        <v>72</v>
      </c>
      <c r="G43" s="75">
        <v>27200</v>
      </c>
      <c r="H43" s="76" t="s">
        <v>1050</v>
      </c>
      <c r="I43" s="74" t="s">
        <v>56</v>
      </c>
      <c r="J43" s="74" t="s">
        <v>56</v>
      </c>
      <c r="K43" s="74" t="s">
        <v>56</v>
      </c>
      <c r="L43" s="75" t="s">
        <v>61</v>
      </c>
      <c r="M43" s="17" t="s">
        <v>1062</v>
      </c>
      <c r="N43" s="74" t="s">
        <v>1063</v>
      </c>
      <c r="O43" s="86">
        <v>0</v>
      </c>
      <c r="P43" s="86">
        <v>4638.83</v>
      </c>
      <c r="Q43" s="86">
        <v>0</v>
      </c>
      <c r="R43" s="86">
        <v>8100</v>
      </c>
      <c r="S43" s="86">
        <v>0</v>
      </c>
      <c r="T43" s="77" t="s">
        <v>56</v>
      </c>
      <c r="U43" s="86">
        <v>25000</v>
      </c>
      <c r="V43" s="77" t="s">
        <v>1514</v>
      </c>
      <c r="W43" s="86">
        <v>0</v>
      </c>
      <c r="X43" s="86">
        <v>0</v>
      </c>
      <c r="Y43" s="77" t="s">
        <v>56</v>
      </c>
      <c r="Z43" s="86">
        <v>0</v>
      </c>
      <c r="AA43" s="77" t="s">
        <v>56</v>
      </c>
      <c r="AB43" s="86">
        <v>0</v>
      </c>
      <c r="AC43" s="86">
        <v>0</v>
      </c>
      <c r="AD43" s="77" t="s">
        <v>56</v>
      </c>
      <c r="AE43" s="86">
        <v>8000</v>
      </c>
      <c r="AF43" s="77" t="s">
        <v>1515</v>
      </c>
      <c r="AG43" s="86">
        <v>0</v>
      </c>
      <c r="AH43" s="86">
        <v>0</v>
      </c>
      <c r="AI43" s="77" t="s">
        <v>56</v>
      </c>
      <c r="AJ43" s="86">
        <v>0</v>
      </c>
      <c r="AK43" s="77" t="s">
        <v>56</v>
      </c>
      <c r="AL43" s="86">
        <v>0</v>
      </c>
      <c r="AM43" s="86">
        <v>0</v>
      </c>
      <c r="AN43" s="77" t="s">
        <v>56</v>
      </c>
      <c r="AO43" s="86">
        <v>7000</v>
      </c>
      <c r="AP43" s="77" t="s">
        <v>1066</v>
      </c>
      <c r="AQ43" s="86">
        <f t="shared" si="2"/>
        <v>0</v>
      </c>
      <c r="AR43" s="89">
        <f t="shared" si="3"/>
        <v>52738.83</v>
      </c>
      <c r="AS43" s="78" t="s">
        <v>1000</v>
      </c>
      <c r="AT43" s="86">
        <v>0</v>
      </c>
      <c r="AU43" s="86">
        <v>0</v>
      </c>
      <c r="AV43" s="86">
        <v>0</v>
      </c>
      <c r="AW43" s="86">
        <v>0</v>
      </c>
      <c r="AX43" s="86">
        <v>0</v>
      </c>
      <c r="AY43" s="86">
        <v>0</v>
      </c>
      <c r="AZ43" s="73"/>
      <c r="BA43" s="92"/>
    </row>
    <row r="44" spans="1:53" ht="78.75" x14ac:dyDescent="0.25">
      <c r="A44" s="73"/>
      <c r="B44" s="74" t="s">
        <v>70</v>
      </c>
      <c r="C44" s="75" t="s">
        <v>338</v>
      </c>
      <c r="D44" s="75">
        <v>1</v>
      </c>
      <c r="E44" s="74" t="s">
        <v>1163</v>
      </c>
      <c r="F44" s="76" t="s">
        <v>72</v>
      </c>
      <c r="G44" s="75">
        <v>12301</v>
      </c>
      <c r="H44" s="76" t="s">
        <v>1154</v>
      </c>
      <c r="I44" s="74" t="s">
        <v>56</v>
      </c>
      <c r="J44" s="74" t="s">
        <v>56</v>
      </c>
      <c r="K44" s="74" t="s">
        <v>56</v>
      </c>
      <c r="L44" s="75" t="s">
        <v>61</v>
      </c>
      <c r="M44" s="17" t="s">
        <v>1164</v>
      </c>
      <c r="N44" s="74" t="s">
        <v>74</v>
      </c>
      <c r="O44" s="86">
        <v>0</v>
      </c>
      <c r="P44" s="86">
        <v>553.47</v>
      </c>
      <c r="Q44" s="86">
        <v>0</v>
      </c>
      <c r="R44" s="86">
        <v>0</v>
      </c>
      <c r="S44" s="86">
        <v>0</v>
      </c>
      <c r="T44" s="77" t="s">
        <v>56</v>
      </c>
      <c r="U44" s="86">
        <v>25500</v>
      </c>
      <c r="V44" s="77" t="s">
        <v>1165</v>
      </c>
      <c r="W44" s="86">
        <v>0</v>
      </c>
      <c r="X44" s="86">
        <v>0</v>
      </c>
      <c r="Y44" s="77" t="s">
        <v>56</v>
      </c>
      <c r="Z44" s="86">
        <v>0</v>
      </c>
      <c r="AA44" s="77" t="s">
        <v>56</v>
      </c>
      <c r="AB44" s="86">
        <v>0</v>
      </c>
      <c r="AC44" s="86">
        <v>0</v>
      </c>
      <c r="AD44" s="77" t="s">
        <v>56</v>
      </c>
      <c r="AE44" s="86">
        <v>0</v>
      </c>
      <c r="AF44" s="77" t="s">
        <v>56</v>
      </c>
      <c r="AG44" s="86">
        <v>0</v>
      </c>
      <c r="AH44" s="86">
        <v>0</v>
      </c>
      <c r="AI44" s="77" t="s">
        <v>56</v>
      </c>
      <c r="AJ44" s="86">
        <v>0</v>
      </c>
      <c r="AK44" s="77" t="s">
        <v>56</v>
      </c>
      <c r="AL44" s="86">
        <v>0</v>
      </c>
      <c r="AM44" s="86">
        <v>0</v>
      </c>
      <c r="AN44" s="77" t="s">
        <v>56</v>
      </c>
      <c r="AO44" s="86">
        <v>0</v>
      </c>
      <c r="AP44" s="77" t="s">
        <v>56</v>
      </c>
      <c r="AQ44" s="86">
        <f t="shared" si="2"/>
        <v>0</v>
      </c>
      <c r="AR44" s="89">
        <f t="shared" si="3"/>
        <v>26053.47</v>
      </c>
      <c r="AS44" s="78" t="s">
        <v>60</v>
      </c>
      <c r="AT44" s="86">
        <v>0</v>
      </c>
      <c r="AU44" s="86">
        <v>0</v>
      </c>
      <c r="AV44" s="86">
        <v>0</v>
      </c>
      <c r="AW44" s="86">
        <v>0</v>
      </c>
      <c r="AX44" s="86">
        <v>0</v>
      </c>
      <c r="AY44" s="86">
        <v>0</v>
      </c>
      <c r="AZ44" s="73"/>
      <c r="BA44" s="92"/>
    </row>
    <row r="45" spans="1:53" ht="47.25" x14ac:dyDescent="0.25">
      <c r="A45" s="73"/>
      <c r="B45" s="74" t="s">
        <v>70</v>
      </c>
      <c r="C45" s="75" t="s">
        <v>338</v>
      </c>
      <c r="D45" s="75">
        <v>1</v>
      </c>
      <c r="E45" s="74" t="s">
        <v>1171</v>
      </c>
      <c r="F45" s="76" t="s">
        <v>72</v>
      </c>
      <c r="G45" s="75">
        <v>12201</v>
      </c>
      <c r="H45" s="76" t="s">
        <v>1167</v>
      </c>
      <c r="I45" s="74" t="s">
        <v>56</v>
      </c>
      <c r="J45" s="74" t="s">
        <v>56</v>
      </c>
      <c r="K45" s="74" t="s">
        <v>56</v>
      </c>
      <c r="L45" s="75" t="s">
        <v>61</v>
      </c>
      <c r="M45" s="17" t="s">
        <v>1172</v>
      </c>
      <c r="N45" s="74" t="s">
        <v>74</v>
      </c>
      <c r="O45" s="86">
        <v>0</v>
      </c>
      <c r="P45" s="86">
        <v>505.89</v>
      </c>
      <c r="Q45" s="86">
        <v>0</v>
      </c>
      <c r="R45" s="86">
        <v>11500</v>
      </c>
      <c r="S45" s="86">
        <v>0</v>
      </c>
      <c r="T45" s="77" t="s">
        <v>56</v>
      </c>
      <c r="U45" s="86">
        <v>4500</v>
      </c>
      <c r="V45" s="77" t="s">
        <v>1173</v>
      </c>
      <c r="W45" s="86">
        <v>0</v>
      </c>
      <c r="X45" s="86">
        <v>0</v>
      </c>
      <c r="Y45" s="77" t="s">
        <v>56</v>
      </c>
      <c r="Z45" s="86">
        <v>0</v>
      </c>
      <c r="AA45" s="77" t="s">
        <v>56</v>
      </c>
      <c r="AB45" s="86">
        <v>0</v>
      </c>
      <c r="AC45" s="86">
        <v>0</v>
      </c>
      <c r="AD45" s="77" t="s">
        <v>56</v>
      </c>
      <c r="AE45" s="86">
        <v>0</v>
      </c>
      <c r="AF45" s="77" t="s">
        <v>56</v>
      </c>
      <c r="AG45" s="86">
        <v>0</v>
      </c>
      <c r="AH45" s="86">
        <v>0</v>
      </c>
      <c r="AI45" s="77" t="s">
        <v>56</v>
      </c>
      <c r="AJ45" s="86">
        <v>0</v>
      </c>
      <c r="AK45" s="77" t="s">
        <v>56</v>
      </c>
      <c r="AL45" s="86">
        <v>0</v>
      </c>
      <c r="AM45" s="86">
        <v>0</v>
      </c>
      <c r="AN45" s="77" t="s">
        <v>56</v>
      </c>
      <c r="AO45" s="86">
        <v>0</v>
      </c>
      <c r="AP45" s="77" t="s">
        <v>56</v>
      </c>
      <c r="AQ45" s="86">
        <f t="shared" si="2"/>
        <v>0</v>
      </c>
      <c r="AR45" s="89">
        <f t="shared" si="3"/>
        <v>16505.89</v>
      </c>
      <c r="AS45" s="78" t="s">
        <v>60</v>
      </c>
      <c r="AT45" s="86">
        <v>0</v>
      </c>
      <c r="AU45" s="86">
        <v>0</v>
      </c>
      <c r="AV45" s="86">
        <v>0</v>
      </c>
      <c r="AW45" s="86">
        <v>0</v>
      </c>
      <c r="AX45" s="86">
        <v>0</v>
      </c>
      <c r="AY45" s="86">
        <v>0</v>
      </c>
      <c r="AZ45" s="73"/>
      <c r="BA45" s="92"/>
    </row>
    <row r="46" spans="1:53" s="71" customFormat="1" ht="31.5" x14ac:dyDescent="0.25">
      <c r="A46" s="73"/>
      <c r="B46" s="74" t="s">
        <v>70</v>
      </c>
      <c r="C46" s="75" t="s">
        <v>338</v>
      </c>
      <c r="D46" s="75">
        <v>1</v>
      </c>
      <c r="E46" s="74" t="s">
        <v>1182</v>
      </c>
      <c r="F46" s="76" t="s">
        <v>72</v>
      </c>
      <c r="G46" s="75">
        <v>57300</v>
      </c>
      <c r="H46" s="76" t="s">
        <v>1183</v>
      </c>
      <c r="I46" s="74" t="s">
        <v>56</v>
      </c>
      <c r="J46" s="74" t="s">
        <v>56</v>
      </c>
      <c r="K46" s="74" t="s">
        <v>56</v>
      </c>
      <c r="L46" s="75" t="s">
        <v>61</v>
      </c>
      <c r="M46" s="17" t="s">
        <v>1184</v>
      </c>
      <c r="N46" s="74" t="s">
        <v>74</v>
      </c>
      <c r="O46" s="86">
        <v>0</v>
      </c>
      <c r="P46" s="86">
        <v>595</v>
      </c>
      <c r="Q46" s="86">
        <v>0</v>
      </c>
      <c r="R46" s="86">
        <v>32577.18</v>
      </c>
      <c r="S46" s="86">
        <v>0</v>
      </c>
      <c r="T46" s="77" t="s">
        <v>56</v>
      </c>
      <c r="U46" s="86">
        <v>11000</v>
      </c>
      <c r="V46" s="77" t="s">
        <v>1563</v>
      </c>
      <c r="W46" s="86">
        <v>0</v>
      </c>
      <c r="X46" s="86">
        <v>0</v>
      </c>
      <c r="Y46" s="77" t="s">
        <v>56</v>
      </c>
      <c r="Z46" s="86">
        <v>2700</v>
      </c>
      <c r="AA46" s="77" t="s">
        <v>1185</v>
      </c>
      <c r="AB46" s="86">
        <v>0</v>
      </c>
      <c r="AC46" s="86">
        <v>0</v>
      </c>
      <c r="AD46" s="77" t="s">
        <v>56</v>
      </c>
      <c r="AE46" s="86">
        <v>15000</v>
      </c>
      <c r="AF46" s="77" t="s">
        <v>1564</v>
      </c>
      <c r="AG46" s="86">
        <v>0</v>
      </c>
      <c r="AH46" s="86">
        <v>0</v>
      </c>
      <c r="AI46" s="77" t="s">
        <v>56</v>
      </c>
      <c r="AJ46" s="86">
        <v>0</v>
      </c>
      <c r="AK46" s="77" t="s">
        <v>56</v>
      </c>
      <c r="AL46" s="86">
        <v>0</v>
      </c>
      <c r="AM46" s="86">
        <v>0</v>
      </c>
      <c r="AN46" s="77" t="s">
        <v>56</v>
      </c>
      <c r="AO46" s="86">
        <v>0</v>
      </c>
      <c r="AP46" s="77" t="s">
        <v>56</v>
      </c>
      <c r="AQ46" s="86">
        <f t="shared" si="2"/>
        <v>0</v>
      </c>
      <c r="AR46" s="89">
        <f t="shared" si="3"/>
        <v>61872.18</v>
      </c>
      <c r="AS46" s="78" t="s">
        <v>60</v>
      </c>
      <c r="AT46" s="86">
        <v>0</v>
      </c>
      <c r="AU46" s="86">
        <v>0</v>
      </c>
      <c r="AV46" s="86">
        <v>0</v>
      </c>
      <c r="AW46" s="86">
        <v>0</v>
      </c>
      <c r="AX46" s="86">
        <v>0</v>
      </c>
      <c r="AY46" s="86">
        <v>0</v>
      </c>
      <c r="AZ46" s="73"/>
      <c r="BA46" s="92"/>
    </row>
    <row r="47" spans="1:53" ht="15.75" x14ac:dyDescent="0.25">
      <c r="A47" s="73"/>
      <c r="B47" s="74" t="s">
        <v>70</v>
      </c>
      <c r="C47" s="75" t="s">
        <v>338</v>
      </c>
      <c r="D47" s="75">
        <v>1</v>
      </c>
      <c r="E47" s="74" t="s">
        <v>1190</v>
      </c>
      <c r="F47" s="76" t="s">
        <v>1191</v>
      </c>
      <c r="G47" s="75">
        <v>57300</v>
      </c>
      <c r="H47" s="76" t="s">
        <v>1183</v>
      </c>
      <c r="I47" s="74" t="s">
        <v>56</v>
      </c>
      <c r="J47" s="74" t="s">
        <v>56</v>
      </c>
      <c r="K47" s="74" t="s">
        <v>56</v>
      </c>
      <c r="L47" s="75" t="s">
        <v>733</v>
      </c>
      <c r="M47" s="17" t="s">
        <v>1192</v>
      </c>
      <c r="N47" s="74" t="s">
        <v>1191</v>
      </c>
      <c r="O47" s="86">
        <v>0</v>
      </c>
      <c r="P47" s="86">
        <v>16237.79</v>
      </c>
      <c r="Q47" s="86">
        <v>0</v>
      </c>
      <c r="R47" s="86">
        <v>16702.169999999998</v>
      </c>
      <c r="S47" s="86">
        <v>0</v>
      </c>
      <c r="T47" s="77" t="s">
        <v>56</v>
      </c>
      <c r="U47" s="86">
        <v>24000</v>
      </c>
      <c r="V47" s="77" t="s">
        <v>1193</v>
      </c>
      <c r="W47" s="86">
        <v>0</v>
      </c>
      <c r="X47" s="86">
        <v>0</v>
      </c>
      <c r="Y47" s="77" t="s">
        <v>56</v>
      </c>
      <c r="Z47" s="86">
        <v>24000</v>
      </c>
      <c r="AA47" s="77" t="s">
        <v>1193</v>
      </c>
      <c r="AB47" s="86">
        <v>0</v>
      </c>
      <c r="AC47" s="86">
        <v>0</v>
      </c>
      <c r="AD47" s="77" t="s">
        <v>56</v>
      </c>
      <c r="AE47" s="86">
        <v>24000</v>
      </c>
      <c r="AF47" s="77" t="s">
        <v>1193</v>
      </c>
      <c r="AG47" s="86">
        <v>0</v>
      </c>
      <c r="AH47" s="86">
        <v>0</v>
      </c>
      <c r="AI47" s="77" t="s">
        <v>56</v>
      </c>
      <c r="AJ47" s="86">
        <v>0</v>
      </c>
      <c r="AK47" s="77" t="s">
        <v>56</v>
      </c>
      <c r="AL47" s="86">
        <v>0</v>
      </c>
      <c r="AM47" s="86">
        <v>0</v>
      </c>
      <c r="AN47" s="77" t="s">
        <v>56</v>
      </c>
      <c r="AO47" s="86">
        <v>0</v>
      </c>
      <c r="AP47" s="77" t="s">
        <v>56</v>
      </c>
      <c r="AQ47" s="86">
        <f t="shared" si="2"/>
        <v>0</v>
      </c>
      <c r="AR47" s="89">
        <f t="shared" si="3"/>
        <v>104939.95999999999</v>
      </c>
      <c r="AS47" s="78" t="s">
        <v>60</v>
      </c>
      <c r="AT47" s="86">
        <v>0</v>
      </c>
      <c r="AU47" s="86">
        <v>0</v>
      </c>
      <c r="AV47" s="86">
        <v>0</v>
      </c>
      <c r="AW47" s="86">
        <v>0</v>
      </c>
      <c r="AX47" s="86">
        <v>0</v>
      </c>
      <c r="AY47" s="86">
        <v>0</v>
      </c>
      <c r="AZ47" s="73"/>
      <c r="BA47" s="92"/>
    </row>
    <row r="48" spans="1:53" ht="78.75" x14ac:dyDescent="0.25">
      <c r="A48" s="73"/>
      <c r="B48" s="74" t="s">
        <v>70</v>
      </c>
      <c r="C48" s="75" t="s">
        <v>1197</v>
      </c>
      <c r="D48" s="75">
        <v>1</v>
      </c>
      <c r="E48" s="74" t="s">
        <v>1207</v>
      </c>
      <c r="F48" s="76" t="s">
        <v>1208</v>
      </c>
      <c r="G48" s="75">
        <v>52100</v>
      </c>
      <c r="H48" s="76" t="s">
        <v>1209</v>
      </c>
      <c r="I48" s="74" t="s">
        <v>56</v>
      </c>
      <c r="J48" s="74" t="s">
        <v>56</v>
      </c>
      <c r="K48" s="74" t="s">
        <v>56</v>
      </c>
      <c r="L48" s="75" t="s">
        <v>166</v>
      </c>
      <c r="M48" s="17" t="s">
        <v>1210</v>
      </c>
      <c r="N48" s="74" t="s">
        <v>1208</v>
      </c>
      <c r="O48" s="86">
        <v>0</v>
      </c>
      <c r="P48" s="86">
        <v>0</v>
      </c>
      <c r="Q48" s="86">
        <v>0</v>
      </c>
      <c r="R48" s="86">
        <v>45200</v>
      </c>
      <c r="S48" s="86">
        <v>0</v>
      </c>
      <c r="T48" s="77" t="s">
        <v>56</v>
      </c>
      <c r="U48" s="86">
        <v>66500</v>
      </c>
      <c r="V48" s="77" t="s">
        <v>1211</v>
      </c>
      <c r="W48" s="86">
        <v>0</v>
      </c>
      <c r="X48" s="86">
        <v>0</v>
      </c>
      <c r="Y48" s="77" t="s">
        <v>56</v>
      </c>
      <c r="Z48" s="86">
        <v>45000</v>
      </c>
      <c r="AA48" s="77" t="s">
        <v>1212</v>
      </c>
      <c r="AB48" s="86">
        <v>0</v>
      </c>
      <c r="AC48" s="86">
        <v>0</v>
      </c>
      <c r="AD48" s="77" t="s">
        <v>56</v>
      </c>
      <c r="AE48" s="86">
        <v>30000</v>
      </c>
      <c r="AF48" s="77" t="s">
        <v>1213</v>
      </c>
      <c r="AG48" s="86">
        <v>0</v>
      </c>
      <c r="AH48" s="86">
        <v>0</v>
      </c>
      <c r="AI48" s="77" t="s">
        <v>56</v>
      </c>
      <c r="AJ48" s="86">
        <v>25000</v>
      </c>
      <c r="AK48" s="77" t="s">
        <v>1213</v>
      </c>
      <c r="AL48" s="86">
        <v>0</v>
      </c>
      <c r="AM48" s="86">
        <v>0</v>
      </c>
      <c r="AN48" s="77" t="s">
        <v>56</v>
      </c>
      <c r="AO48" s="86">
        <v>0</v>
      </c>
      <c r="AP48" s="77" t="s">
        <v>56</v>
      </c>
      <c r="AQ48" s="86">
        <f t="shared" si="2"/>
        <v>0</v>
      </c>
      <c r="AR48" s="89">
        <f t="shared" si="3"/>
        <v>211700</v>
      </c>
      <c r="AS48" s="78" t="s">
        <v>60</v>
      </c>
      <c r="AT48" s="86">
        <v>0</v>
      </c>
      <c r="AU48" s="86">
        <v>0</v>
      </c>
      <c r="AV48" s="86">
        <v>0</v>
      </c>
      <c r="AW48" s="86">
        <v>0</v>
      </c>
      <c r="AX48" s="86">
        <v>0</v>
      </c>
      <c r="AY48" s="86">
        <v>0</v>
      </c>
      <c r="AZ48" s="73"/>
      <c r="BA48" s="92"/>
    </row>
    <row r="49" spans="1:53" ht="47.25" x14ac:dyDescent="0.25">
      <c r="A49" s="73"/>
      <c r="B49" s="74" t="s">
        <v>70</v>
      </c>
      <c r="C49" s="75" t="s">
        <v>201</v>
      </c>
      <c r="D49" s="75">
        <v>2</v>
      </c>
      <c r="E49" s="74" t="s">
        <v>530</v>
      </c>
      <c r="F49" s="76" t="s">
        <v>531</v>
      </c>
      <c r="G49" s="75">
        <v>42418</v>
      </c>
      <c r="H49" s="76" t="s">
        <v>528</v>
      </c>
      <c r="I49" s="74" t="s">
        <v>56</v>
      </c>
      <c r="J49" s="74" t="s">
        <v>56</v>
      </c>
      <c r="K49" s="74" t="s">
        <v>56</v>
      </c>
      <c r="L49" s="75" t="s">
        <v>61</v>
      </c>
      <c r="M49" s="17" t="s">
        <v>532</v>
      </c>
      <c r="N49" s="74" t="s">
        <v>74</v>
      </c>
      <c r="O49" s="86">
        <v>0</v>
      </c>
      <c r="P49" s="86">
        <v>0</v>
      </c>
      <c r="Q49" s="86">
        <v>0</v>
      </c>
      <c r="R49" s="86">
        <v>0</v>
      </c>
      <c r="S49" s="86">
        <v>0</v>
      </c>
      <c r="T49" s="77" t="s">
        <v>56</v>
      </c>
      <c r="U49" s="86">
        <v>10000</v>
      </c>
      <c r="V49" s="77" t="s">
        <v>533</v>
      </c>
      <c r="W49" s="86">
        <v>0</v>
      </c>
      <c r="X49" s="86">
        <v>0</v>
      </c>
      <c r="Y49" s="77" t="s">
        <v>56</v>
      </c>
      <c r="Z49" s="86">
        <v>10000</v>
      </c>
      <c r="AA49" s="77" t="s">
        <v>534</v>
      </c>
      <c r="AB49" s="86">
        <v>0</v>
      </c>
      <c r="AC49" s="86">
        <v>0</v>
      </c>
      <c r="AD49" s="77" t="s">
        <v>56</v>
      </c>
      <c r="AE49" s="86">
        <v>0</v>
      </c>
      <c r="AF49" s="77" t="s">
        <v>56</v>
      </c>
      <c r="AG49" s="86">
        <v>0</v>
      </c>
      <c r="AH49" s="86">
        <v>0</v>
      </c>
      <c r="AI49" s="77" t="s">
        <v>56</v>
      </c>
      <c r="AJ49" s="86">
        <v>0</v>
      </c>
      <c r="AK49" s="77" t="s">
        <v>56</v>
      </c>
      <c r="AL49" s="86">
        <v>0</v>
      </c>
      <c r="AM49" s="86">
        <v>0</v>
      </c>
      <c r="AN49" s="77" t="s">
        <v>56</v>
      </c>
      <c r="AO49" s="86">
        <v>0</v>
      </c>
      <c r="AP49" s="77" t="s">
        <v>56</v>
      </c>
      <c r="AQ49" s="86">
        <f t="shared" si="2"/>
        <v>0</v>
      </c>
      <c r="AR49" s="89">
        <f t="shared" si="3"/>
        <v>20000</v>
      </c>
      <c r="AS49" s="78" t="s">
        <v>60</v>
      </c>
      <c r="AT49" s="86">
        <v>0</v>
      </c>
      <c r="AU49" s="86">
        <v>0</v>
      </c>
      <c r="AV49" s="86">
        <v>0</v>
      </c>
      <c r="AW49" s="86">
        <v>0</v>
      </c>
      <c r="AX49" s="86">
        <v>0</v>
      </c>
      <c r="AY49" s="86">
        <v>0</v>
      </c>
      <c r="AZ49" s="73"/>
      <c r="BA49" s="92"/>
    </row>
    <row r="50" spans="1:53" ht="31.5" x14ac:dyDescent="0.25">
      <c r="A50" s="73"/>
      <c r="B50" s="74" t="s">
        <v>70</v>
      </c>
      <c r="C50" s="75" t="s">
        <v>314</v>
      </c>
      <c r="D50" s="75">
        <v>2</v>
      </c>
      <c r="E50" s="74" t="s">
        <v>783</v>
      </c>
      <c r="F50" s="76" t="s">
        <v>72</v>
      </c>
      <c r="G50" s="75">
        <v>55303</v>
      </c>
      <c r="H50" s="76" t="s">
        <v>784</v>
      </c>
      <c r="I50" s="74" t="s">
        <v>56</v>
      </c>
      <c r="J50" s="74" t="s">
        <v>56</v>
      </c>
      <c r="K50" s="74" t="s">
        <v>56</v>
      </c>
      <c r="L50" s="75" t="s">
        <v>61</v>
      </c>
      <c r="M50" s="17" t="s">
        <v>785</v>
      </c>
      <c r="N50" s="74" t="s">
        <v>786</v>
      </c>
      <c r="O50" s="86">
        <v>0</v>
      </c>
      <c r="P50" s="86">
        <v>998.5</v>
      </c>
      <c r="Q50" s="86">
        <v>0</v>
      </c>
      <c r="R50" s="86">
        <v>0</v>
      </c>
      <c r="S50" s="86">
        <v>0</v>
      </c>
      <c r="T50" s="77" t="s">
        <v>56</v>
      </c>
      <c r="U50" s="86">
        <v>0</v>
      </c>
      <c r="V50" s="77" t="s">
        <v>56</v>
      </c>
      <c r="W50" s="86">
        <v>0</v>
      </c>
      <c r="X50" s="86">
        <v>0</v>
      </c>
      <c r="Y50" s="77" t="s">
        <v>56</v>
      </c>
      <c r="Z50" s="86">
        <v>1500</v>
      </c>
      <c r="AA50" s="77" t="s">
        <v>787</v>
      </c>
      <c r="AB50" s="86">
        <v>0</v>
      </c>
      <c r="AC50" s="86">
        <v>0</v>
      </c>
      <c r="AD50" s="77" t="s">
        <v>56</v>
      </c>
      <c r="AE50" s="86">
        <v>0</v>
      </c>
      <c r="AF50" s="77" t="s">
        <v>56</v>
      </c>
      <c r="AG50" s="86">
        <v>0</v>
      </c>
      <c r="AH50" s="86">
        <v>0</v>
      </c>
      <c r="AI50" s="77" t="s">
        <v>56</v>
      </c>
      <c r="AJ50" s="86">
        <v>2000</v>
      </c>
      <c r="AK50" s="77" t="s">
        <v>788</v>
      </c>
      <c r="AL50" s="86">
        <v>0</v>
      </c>
      <c r="AM50" s="86">
        <v>0</v>
      </c>
      <c r="AN50" s="77" t="s">
        <v>56</v>
      </c>
      <c r="AO50" s="86">
        <v>0</v>
      </c>
      <c r="AP50" s="77" t="s">
        <v>56</v>
      </c>
      <c r="AQ50" s="86">
        <f t="shared" si="2"/>
        <v>0</v>
      </c>
      <c r="AR50" s="89">
        <f t="shared" si="3"/>
        <v>4498.5</v>
      </c>
      <c r="AS50" s="78" t="s">
        <v>60</v>
      </c>
      <c r="AT50" s="86">
        <v>0</v>
      </c>
      <c r="AU50" s="86">
        <v>0</v>
      </c>
      <c r="AV50" s="86">
        <v>0</v>
      </c>
      <c r="AW50" s="86">
        <v>0</v>
      </c>
      <c r="AX50" s="86">
        <v>0</v>
      </c>
      <c r="AY50" s="86">
        <v>0</v>
      </c>
      <c r="AZ50" s="73"/>
      <c r="BA50" s="92"/>
    </row>
    <row r="51" spans="1:53" ht="31.5" x14ac:dyDescent="0.25">
      <c r="A51" s="73"/>
      <c r="B51" s="74" t="s">
        <v>70</v>
      </c>
      <c r="C51" s="75" t="s">
        <v>1197</v>
      </c>
      <c r="D51" s="75">
        <v>2</v>
      </c>
      <c r="E51" s="74" t="s">
        <v>1217</v>
      </c>
      <c r="F51" s="76" t="s">
        <v>74</v>
      </c>
      <c r="G51" s="75">
        <v>52100</v>
      </c>
      <c r="H51" s="76" t="s">
        <v>1209</v>
      </c>
      <c r="I51" s="74" t="s">
        <v>56</v>
      </c>
      <c r="J51" s="74" t="s">
        <v>56</v>
      </c>
      <c r="K51" s="74" t="s">
        <v>56</v>
      </c>
      <c r="L51" s="75" t="s">
        <v>61</v>
      </c>
      <c r="M51" s="17" t="s">
        <v>1218</v>
      </c>
      <c r="N51" s="74" t="s">
        <v>74</v>
      </c>
      <c r="O51" s="86">
        <v>0</v>
      </c>
      <c r="P51" s="86">
        <v>8981.34</v>
      </c>
      <c r="Q51" s="86">
        <v>0</v>
      </c>
      <c r="R51" s="86">
        <v>8000</v>
      </c>
      <c r="S51" s="86">
        <v>0</v>
      </c>
      <c r="T51" s="77" t="s">
        <v>56</v>
      </c>
      <c r="U51" s="86">
        <v>1500</v>
      </c>
      <c r="V51" s="77" t="s">
        <v>1219</v>
      </c>
      <c r="W51" s="86">
        <v>0</v>
      </c>
      <c r="X51" s="86">
        <v>0</v>
      </c>
      <c r="Y51" s="77" t="s">
        <v>56</v>
      </c>
      <c r="Z51" s="86">
        <v>4500</v>
      </c>
      <c r="AA51" s="77" t="s">
        <v>1220</v>
      </c>
      <c r="AB51" s="86">
        <v>0</v>
      </c>
      <c r="AC51" s="86">
        <v>0</v>
      </c>
      <c r="AD51" s="77" t="s">
        <v>56</v>
      </c>
      <c r="AE51" s="86">
        <v>1500</v>
      </c>
      <c r="AF51" s="77" t="s">
        <v>1221</v>
      </c>
      <c r="AG51" s="86">
        <v>0</v>
      </c>
      <c r="AH51" s="86">
        <v>0</v>
      </c>
      <c r="AI51" s="77" t="s">
        <v>56</v>
      </c>
      <c r="AJ51" s="86">
        <v>0</v>
      </c>
      <c r="AK51" s="77" t="s">
        <v>56</v>
      </c>
      <c r="AL51" s="86">
        <v>0</v>
      </c>
      <c r="AM51" s="86">
        <v>0</v>
      </c>
      <c r="AN51" s="77" t="s">
        <v>56</v>
      </c>
      <c r="AO51" s="86">
        <v>0</v>
      </c>
      <c r="AP51" s="77" t="s">
        <v>56</v>
      </c>
      <c r="AQ51" s="86">
        <f t="shared" si="2"/>
        <v>0</v>
      </c>
      <c r="AR51" s="89">
        <f t="shared" si="3"/>
        <v>24481.34</v>
      </c>
      <c r="AS51" s="78" t="s">
        <v>60</v>
      </c>
      <c r="AT51" s="86">
        <v>0</v>
      </c>
      <c r="AU51" s="86">
        <v>0</v>
      </c>
      <c r="AV51" s="86">
        <v>0</v>
      </c>
      <c r="AW51" s="86">
        <v>0</v>
      </c>
      <c r="AX51" s="86">
        <v>0</v>
      </c>
      <c r="AY51" s="86">
        <v>0</v>
      </c>
      <c r="AZ51" s="73"/>
      <c r="BA51" s="92"/>
    </row>
    <row r="52" spans="1:53" ht="31.5" x14ac:dyDescent="0.25">
      <c r="A52" s="73"/>
      <c r="B52" s="74" t="s">
        <v>70</v>
      </c>
      <c r="C52" s="75" t="s">
        <v>1197</v>
      </c>
      <c r="D52" s="75">
        <v>2</v>
      </c>
      <c r="E52" s="74" t="s">
        <v>1230</v>
      </c>
      <c r="F52" s="76" t="s">
        <v>1231</v>
      </c>
      <c r="G52" s="75">
        <v>55400</v>
      </c>
      <c r="H52" s="76" t="s">
        <v>1232</v>
      </c>
      <c r="I52" s="74" t="s">
        <v>56</v>
      </c>
      <c r="J52" s="74" t="s">
        <v>56</v>
      </c>
      <c r="K52" s="74" t="s">
        <v>56</v>
      </c>
      <c r="L52" s="75" t="s">
        <v>61</v>
      </c>
      <c r="M52" s="17" t="s">
        <v>1233</v>
      </c>
      <c r="N52" s="74" t="s">
        <v>74</v>
      </c>
      <c r="O52" s="86">
        <v>0</v>
      </c>
      <c r="P52" s="86">
        <v>8220.1</v>
      </c>
      <c r="Q52" s="86">
        <v>0</v>
      </c>
      <c r="R52" s="86">
        <v>0</v>
      </c>
      <c r="S52" s="86">
        <v>0</v>
      </c>
      <c r="T52" s="77" t="s">
        <v>56</v>
      </c>
      <c r="U52" s="86">
        <v>12000</v>
      </c>
      <c r="V52" s="77" t="s">
        <v>1234</v>
      </c>
      <c r="W52" s="86">
        <v>0</v>
      </c>
      <c r="X52" s="86">
        <v>0</v>
      </c>
      <c r="Y52" s="77" t="s">
        <v>56</v>
      </c>
      <c r="Z52" s="86">
        <v>0</v>
      </c>
      <c r="AA52" s="77" t="s">
        <v>56</v>
      </c>
      <c r="AB52" s="86">
        <v>0</v>
      </c>
      <c r="AC52" s="86">
        <v>0</v>
      </c>
      <c r="AD52" s="77" t="s">
        <v>56</v>
      </c>
      <c r="AE52" s="86">
        <v>0</v>
      </c>
      <c r="AF52" s="77" t="s">
        <v>56</v>
      </c>
      <c r="AG52" s="86">
        <v>0</v>
      </c>
      <c r="AH52" s="86">
        <v>0</v>
      </c>
      <c r="AI52" s="77" t="s">
        <v>56</v>
      </c>
      <c r="AJ52" s="86">
        <v>0</v>
      </c>
      <c r="AK52" s="77" t="s">
        <v>56</v>
      </c>
      <c r="AL52" s="86">
        <v>0</v>
      </c>
      <c r="AM52" s="86">
        <v>0</v>
      </c>
      <c r="AN52" s="77" t="s">
        <v>56</v>
      </c>
      <c r="AO52" s="86">
        <v>0</v>
      </c>
      <c r="AP52" s="77" t="s">
        <v>56</v>
      </c>
      <c r="AQ52" s="86">
        <f t="shared" si="2"/>
        <v>0</v>
      </c>
      <c r="AR52" s="89">
        <f t="shared" si="3"/>
        <v>20220.099999999999</v>
      </c>
      <c r="AS52" s="78" t="s">
        <v>60</v>
      </c>
      <c r="AT52" s="86">
        <v>0</v>
      </c>
      <c r="AU52" s="86">
        <v>0</v>
      </c>
      <c r="AV52" s="86">
        <v>0</v>
      </c>
      <c r="AW52" s="86">
        <v>0</v>
      </c>
      <c r="AX52" s="86">
        <v>0</v>
      </c>
      <c r="AY52" s="86">
        <v>0</v>
      </c>
      <c r="AZ52" s="73"/>
      <c r="BA52" s="92"/>
    </row>
    <row r="53" spans="1:53" ht="15.75" x14ac:dyDescent="0.25">
      <c r="A53" s="73"/>
      <c r="B53" s="74" t="s">
        <v>70</v>
      </c>
      <c r="C53" s="75" t="s">
        <v>1197</v>
      </c>
      <c r="D53" s="75">
        <v>2</v>
      </c>
      <c r="E53" s="74" t="s">
        <v>1235</v>
      </c>
      <c r="F53" s="76" t="s">
        <v>1236</v>
      </c>
      <c r="G53" s="75">
        <v>55400</v>
      </c>
      <c r="H53" s="76" t="s">
        <v>1232</v>
      </c>
      <c r="I53" s="74" t="s">
        <v>56</v>
      </c>
      <c r="J53" s="74" t="s">
        <v>56</v>
      </c>
      <c r="K53" s="74" t="s">
        <v>56</v>
      </c>
      <c r="L53" s="75" t="s">
        <v>733</v>
      </c>
      <c r="M53" s="17" t="s">
        <v>1237</v>
      </c>
      <c r="N53" s="74" t="s">
        <v>1236</v>
      </c>
      <c r="O53" s="86">
        <v>0</v>
      </c>
      <c r="P53" s="86">
        <v>15900.57</v>
      </c>
      <c r="Q53" s="86">
        <v>0</v>
      </c>
      <c r="R53" s="86">
        <v>0</v>
      </c>
      <c r="S53" s="86">
        <v>0</v>
      </c>
      <c r="T53" s="77" t="s">
        <v>56</v>
      </c>
      <c r="U53" s="86">
        <v>6700</v>
      </c>
      <c r="V53" s="77" t="s">
        <v>1238</v>
      </c>
      <c r="W53" s="86">
        <v>0</v>
      </c>
      <c r="X53" s="86">
        <v>0</v>
      </c>
      <c r="Y53" s="77" t="s">
        <v>56</v>
      </c>
      <c r="Z53" s="86">
        <v>0</v>
      </c>
      <c r="AA53" s="77" t="s">
        <v>56</v>
      </c>
      <c r="AB53" s="86">
        <v>0</v>
      </c>
      <c r="AC53" s="86">
        <v>0</v>
      </c>
      <c r="AD53" s="77" t="s">
        <v>56</v>
      </c>
      <c r="AE53" s="86">
        <v>0</v>
      </c>
      <c r="AF53" s="77" t="s">
        <v>56</v>
      </c>
      <c r="AG53" s="86">
        <v>0</v>
      </c>
      <c r="AH53" s="86">
        <v>0</v>
      </c>
      <c r="AI53" s="77" t="s">
        <v>56</v>
      </c>
      <c r="AJ53" s="86">
        <v>0</v>
      </c>
      <c r="AK53" s="77" t="s">
        <v>56</v>
      </c>
      <c r="AL53" s="86">
        <v>0</v>
      </c>
      <c r="AM53" s="86">
        <v>0</v>
      </c>
      <c r="AN53" s="77" t="s">
        <v>56</v>
      </c>
      <c r="AO53" s="86">
        <v>0</v>
      </c>
      <c r="AP53" s="77" t="s">
        <v>56</v>
      </c>
      <c r="AQ53" s="86">
        <f t="shared" si="2"/>
        <v>0</v>
      </c>
      <c r="AR53" s="89">
        <f t="shared" si="3"/>
        <v>22600.57</v>
      </c>
      <c r="AS53" s="78" t="s">
        <v>60</v>
      </c>
      <c r="AT53" s="86">
        <v>0</v>
      </c>
      <c r="AU53" s="86">
        <v>0</v>
      </c>
      <c r="AV53" s="86">
        <v>0</v>
      </c>
      <c r="AW53" s="86">
        <v>0</v>
      </c>
      <c r="AX53" s="86">
        <v>0</v>
      </c>
      <c r="AY53" s="86">
        <v>0</v>
      </c>
      <c r="AZ53" s="73"/>
      <c r="BA53" s="92"/>
    </row>
    <row r="54" spans="1:53" ht="31.5" x14ac:dyDescent="0.25">
      <c r="A54" s="73"/>
      <c r="B54" s="74" t="s">
        <v>70</v>
      </c>
      <c r="C54" s="75" t="s">
        <v>1197</v>
      </c>
      <c r="D54" s="75">
        <v>2</v>
      </c>
      <c r="E54" s="74" t="s">
        <v>1255</v>
      </c>
      <c r="F54" s="76" t="s">
        <v>74</v>
      </c>
      <c r="G54" s="75">
        <v>51101</v>
      </c>
      <c r="H54" s="76" t="s">
        <v>1256</v>
      </c>
      <c r="I54" s="74" t="s">
        <v>56</v>
      </c>
      <c r="J54" s="74" t="s">
        <v>56</v>
      </c>
      <c r="K54" s="74" t="s">
        <v>56</v>
      </c>
      <c r="L54" s="75" t="s">
        <v>61</v>
      </c>
      <c r="M54" s="17" t="s">
        <v>1257</v>
      </c>
      <c r="N54" s="74" t="s">
        <v>74</v>
      </c>
      <c r="O54" s="86">
        <v>0</v>
      </c>
      <c r="P54" s="86">
        <v>6984.32</v>
      </c>
      <c r="Q54" s="86">
        <v>0</v>
      </c>
      <c r="R54" s="86">
        <v>3000</v>
      </c>
      <c r="S54" s="86">
        <v>0</v>
      </c>
      <c r="T54" s="77" t="s">
        <v>56</v>
      </c>
      <c r="U54" s="86">
        <v>7500</v>
      </c>
      <c r="V54" s="77" t="s">
        <v>1258</v>
      </c>
      <c r="W54" s="86">
        <v>0</v>
      </c>
      <c r="X54" s="86">
        <v>0</v>
      </c>
      <c r="Y54" s="77" t="s">
        <v>56</v>
      </c>
      <c r="Z54" s="86">
        <v>4500</v>
      </c>
      <c r="AA54" s="77" t="s">
        <v>1259</v>
      </c>
      <c r="AB54" s="86">
        <v>0</v>
      </c>
      <c r="AC54" s="86">
        <v>0</v>
      </c>
      <c r="AD54" s="77" t="s">
        <v>56</v>
      </c>
      <c r="AE54" s="86">
        <v>3000</v>
      </c>
      <c r="AF54" s="77" t="s">
        <v>1260</v>
      </c>
      <c r="AG54" s="86">
        <v>0</v>
      </c>
      <c r="AH54" s="86">
        <v>0</v>
      </c>
      <c r="AI54" s="77" t="s">
        <v>56</v>
      </c>
      <c r="AJ54" s="86">
        <v>3000</v>
      </c>
      <c r="AK54" s="77" t="s">
        <v>1260</v>
      </c>
      <c r="AL54" s="86">
        <v>0</v>
      </c>
      <c r="AM54" s="86">
        <v>0</v>
      </c>
      <c r="AN54" s="77" t="s">
        <v>56</v>
      </c>
      <c r="AO54" s="86">
        <v>0</v>
      </c>
      <c r="AP54" s="77" t="s">
        <v>56</v>
      </c>
      <c r="AQ54" s="86">
        <f t="shared" si="2"/>
        <v>0</v>
      </c>
      <c r="AR54" s="89">
        <f t="shared" si="3"/>
        <v>27984.32</v>
      </c>
      <c r="AS54" s="78" t="s">
        <v>60</v>
      </c>
      <c r="AT54" s="86">
        <v>0</v>
      </c>
      <c r="AU54" s="86">
        <v>0</v>
      </c>
      <c r="AV54" s="86">
        <v>0</v>
      </c>
      <c r="AW54" s="86">
        <v>0</v>
      </c>
      <c r="AX54" s="86">
        <v>0</v>
      </c>
      <c r="AY54" s="86">
        <v>0</v>
      </c>
      <c r="AZ54" s="73"/>
      <c r="BA54" s="92"/>
    </row>
    <row r="55" spans="1:53" s="66" customFormat="1" ht="110.25" x14ac:dyDescent="0.25">
      <c r="A55" s="73"/>
      <c r="B55" s="74" t="s">
        <v>70</v>
      </c>
      <c r="C55" s="75" t="s">
        <v>314</v>
      </c>
      <c r="D55" s="75">
        <v>3</v>
      </c>
      <c r="E55" s="74" t="s">
        <v>573</v>
      </c>
      <c r="F55" s="76" t="s">
        <v>72</v>
      </c>
      <c r="G55" s="75">
        <v>11403</v>
      </c>
      <c r="H55" s="76" t="s">
        <v>317</v>
      </c>
      <c r="I55" s="74" t="s">
        <v>56</v>
      </c>
      <c r="J55" s="74" t="s">
        <v>56</v>
      </c>
      <c r="K55" s="74" t="s">
        <v>56</v>
      </c>
      <c r="L55" s="75" t="s">
        <v>61</v>
      </c>
      <c r="M55" s="17" t="s">
        <v>574</v>
      </c>
      <c r="N55" s="74" t="s">
        <v>72</v>
      </c>
      <c r="O55" s="86">
        <v>0</v>
      </c>
      <c r="P55" s="86">
        <v>51880.43</v>
      </c>
      <c r="Q55" s="86">
        <v>0</v>
      </c>
      <c r="R55" s="86">
        <v>2500</v>
      </c>
      <c r="S55" s="86">
        <v>0</v>
      </c>
      <c r="T55" s="77" t="s">
        <v>56</v>
      </c>
      <c r="U55" s="86">
        <v>10000</v>
      </c>
      <c r="V55" s="77" t="s">
        <v>1527</v>
      </c>
      <c r="W55" s="86">
        <v>0</v>
      </c>
      <c r="X55" s="86">
        <v>0</v>
      </c>
      <c r="Y55" s="77" t="s">
        <v>56</v>
      </c>
      <c r="Z55" s="86">
        <v>10000</v>
      </c>
      <c r="AA55" s="77" t="s">
        <v>1527</v>
      </c>
      <c r="AB55" s="86">
        <v>0</v>
      </c>
      <c r="AC55" s="86">
        <v>0</v>
      </c>
      <c r="AD55" s="77" t="s">
        <v>56</v>
      </c>
      <c r="AE55" s="86">
        <v>20000</v>
      </c>
      <c r="AF55" s="77" t="s">
        <v>1528</v>
      </c>
      <c r="AG55" s="86">
        <v>0</v>
      </c>
      <c r="AH55" s="86">
        <v>0</v>
      </c>
      <c r="AI55" s="77" t="s">
        <v>56</v>
      </c>
      <c r="AJ55" s="86">
        <v>20000</v>
      </c>
      <c r="AK55" s="77" t="s">
        <v>1528</v>
      </c>
      <c r="AL55" s="86">
        <v>0</v>
      </c>
      <c r="AM55" s="86">
        <v>0</v>
      </c>
      <c r="AN55" s="77" t="s">
        <v>56</v>
      </c>
      <c r="AO55" s="86">
        <v>0</v>
      </c>
      <c r="AP55" s="77" t="s">
        <v>56</v>
      </c>
      <c r="AQ55" s="86">
        <f t="shared" si="2"/>
        <v>0</v>
      </c>
      <c r="AR55" s="89">
        <f t="shared" si="3"/>
        <v>114380.43</v>
      </c>
      <c r="AS55" s="78" t="s">
        <v>60</v>
      </c>
      <c r="AT55" s="86">
        <v>0</v>
      </c>
      <c r="AU55" s="86">
        <v>0</v>
      </c>
      <c r="AV55" s="86">
        <v>0</v>
      </c>
      <c r="AW55" s="86">
        <v>0</v>
      </c>
      <c r="AX55" s="86">
        <v>0</v>
      </c>
      <c r="AY55" s="86">
        <v>0</v>
      </c>
      <c r="AZ55" s="73"/>
      <c r="BA55" s="92"/>
    </row>
    <row r="56" spans="1:53" ht="31.5" x14ac:dyDescent="0.25">
      <c r="A56" s="73"/>
      <c r="B56" s="74" t="s">
        <v>70</v>
      </c>
      <c r="C56" s="75" t="s">
        <v>800</v>
      </c>
      <c r="D56" s="75">
        <v>3</v>
      </c>
      <c r="E56" s="74" t="s">
        <v>837</v>
      </c>
      <c r="F56" s="76" t="s">
        <v>838</v>
      </c>
      <c r="G56" s="75">
        <v>12303</v>
      </c>
      <c r="H56" s="76" t="s">
        <v>827</v>
      </c>
      <c r="I56" s="74" t="s">
        <v>56</v>
      </c>
      <c r="J56" s="74" t="s">
        <v>56</v>
      </c>
      <c r="K56" s="74" t="s">
        <v>56</v>
      </c>
      <c r="L56" s="75" t="s">
        <v>733</v>
      </c>
      <c r="M56" s="17" t="s">
        <v>839</v>
      </c>
      <c r="N56" s="74" t="s">
        <v>840</v>
      </c>
      <c r="O56" s="86">
        <v>0</v>
      </c>
      <c r="P56" s="86">
        <v>0</v>
      </c>
      <c r="Q56" s="86">
        <v>0</v>
      </c>
      <c r="R56" s="86">
        <v>3331.57</v>
      </c>
      <c r="S56" s="86">
        <v>0</v>
      </c>
      <c r="T56" s="77" t="s">
        <v>56</v>
      </c>
      <c r="U56" s="86">
        <v>3000</v>
      </c>
      <c r="V56" s="77" t="s">
        <v>841</v>
      </c>
      <c r="W56" s="86">
        <v>0</v>
      </c>
      <c r="X56" s="86">
        <v>0</v>
      </c>
      <c r="Y56" s="77" t="s">
        <v>56</v>
      </c>
      <c r="Z56" s="86">
        <v>0</v>
      </c>
      <c r="AA56" s="77" t="s">
        <v>56</v>
      </c>
      <c r="AB56" s="86">
        <v>0</v>
      </c>
      <c r="AC56" s="86">
        <v>0</v>
      </c>
      <c r="AD56" s="77" t="s">
        <v>56</v>
      </c>
      <c r="AE56" s="86">
        <v>0</v>
      </c>
      <c r="AF56" s="77" t="s">
        <v>56</v>
      </c>
      <c r="AG56" s="86">
        <v>0</v>
      </c>
      <c r="AH56" s="86">
        <v>0</v>
      </c>
      <c r="AI56" s="77" t="s">
        <v>56</v>
      </c>
      <c r="AJ56" s="86">
        <v>0</v>
      </c>
      <c r="AK56" s="77" t="s">
        <v>56</v>
      </c>
      <c r="AL56" s="86">
        <v>0</v>
      </c>
      <c r="AM56" s="86">
        <v>0</v>
      </c>
      <c r="AN56" s="77" t="s">
        <v>56</v>
      </c>
      <c r="AO56" s="86">
        <v>0</v>
      </c>
      <c r="AP56" s="77" t="s">
        <v>56</v>
      </c>
      <c r="AQ56" s="86">
        <f t="shared" si="2"/>
        <v>0</v>
      </c>
      <c r="AR56" s="89">
        <f t="shared" si="3"/>
        <v>6331.57</v>
      </c>
      <c r="AS56" s="78" t="s">
        <v>60</v>
      </c>
      <c r="AT56" s="86">
        <v>0</v>
      </c>
      <c r="AU56" s="86">
        <v>0</v>
      </c>
      <c r="AV56" s="86">
        <v>0</v>
      </c>
      <c r="AW56" s="86">
        <v>0</v>
      </c>
      <c r="AX56" s="86">
        <v>0</v>
      </c>
      <c r="AY56" s="86">
        <v>0</v>
      </c>
      <c r="AZ56" s="73"/>
      <c r="BA56" s="92"/>
    </row>
    <row r="57" spans="1:53" s="73" customFormat="1" ht="110.25" x14ac:dyDescent="0.25">
      <c r="B57" s="74" t="s">
        <v>70</v>
      </c>
      <c r="C57" s="75" t="s">
        <v>338</v>
      </c>
      <c r="D57" s="75">
        <v>3</v>
      </c>
      <c r="E57" s="74" t="s">
        <v>1111</v>
      </c>
      <c r="F57" s="76" t="s">
        <v>72</v>
      </c>
      <c r="G57" s="75">
        <v>12601</v>
      </c>
      <c r="H57" s="76" t="s">
        <v>350</v>
      </c>
      <c r="I57" s="74" t="s">
        <v>56</v>
      </c>
      <c r="J57" s="74" t="s">
        <v>56</v>
      </c>
      <c r="K57" s="74" t="s">
        <v>56</v>
      </c>
      <c r="L57" s="75" t="s">
        <v>61</v>
      </c>
      <c r="M57" s="17" t="s">
        <v>1112</v>
      </c>
      <c r="N57" s="74" t="s">
        <v>74</v>
      </c>
      <c r="O57" s="86">
        <v>0</v>
      </c>
      <c r="P57" s="86">
        <v>115459.7</v>
      </c>
      <c r="Q57" s="86">
        <v>0</v>
      </c>
      <c r="R57" s="86">
        <v>14284.09</v>
      </c>
      <c r="S57" s="86">
        <v>0</v>
      </c>
      <c r="T57" s="77" t="s">
        <v>56</v>
      </c>
      <c r="U57" s="86">
        <v>42000</v>
      </c>
      <c r="V57" s="77" t="s">
        <v>1566</v>
      </c>
      <c r="W57" s="86">
        <v>0</v>
      </c>
      <c r="X57" s="86">
        <v>0</v>
      </c>
      <c r="Y57" s="77" t="s">
        <v>56</v>
      </c>
      <c r="Z57" s="86">
        <v>50000</v>
      </c>
      <c r="AA57" s="77" t="s">
        <v>1567</v>
      </c>
      <c r="AB57" s="86">
        <v>0</v>
      </c>
      <c r="AC57" s="86">
        <v>0</v>
      </c>
      <c r="AD57" s="77" t="s">
        <v>56</v>
      </c>
      <c r="AE57" s="86">
        <v>0</v>
      </c>
      <c r="AF57" s="77" t="s">
        <v>56</v>
      </c>
      <c r="AG57" s="86">
        <v>0</v>
      </c>
      <c r="AH57" s="86">
        <v>0</v>
      </c>
      <c r="AI57" s="77" t="s">
        <v>56</v>
      </c>
      <c r="AJ57" s="86">
        <v>0</v>
      </c>
      <c r="AK57" s="77" t="s">
        <v>56</v>
      </c>
      <c r="AL57" s="86">
        <v>0</v>
      </c>
      <c r="AM57" s="86">
        <v>0</v>
      </c>
      <c r="AN57" s="77" t="s">
        <v>56</v>
      </c>
      <c r="AO57" s="86">
        <v>0</v>
      </c>
      <c r="AP57" s="77" t="s">
        <v>56</v>
      </c>
      <c r="AQ57" s="86">
        <f t="shared" si="2"/>
        <v>0</v>
      </c>
      <c r="AR57" s="89">
        <f t="shared" si="3"/>
        <v>221743.78999999998</v>
      </c>
      <c r="AS57" s="78" t="s">
        <v>60</v>
      </c>
      <c r="AT57" s="86">
        <v>0</v>
      </c>
      <c r="AU57" s="86">
        <v>0</v>
      </c>
      <c r="AV57" s="86">
        <v>0</v>
      </c>
      <c r="AW57" s="86">
        <v>0</v>
      </c>
      <c r="AX57" s="86">
        <v>0</v>
      </c>
      <c r="AY57" s="86">
        <v>0</v>
      </c>
      <c r="BA57" s="92"/>
    </row>
    <row r="58" spans="1:53" ht="78.75" x14ac:dyDescent="0.25">
      <c r="A58" s="73"/>
      <c r="B58" s="74" t="s">
        <v>70</v>
      </c>
      <c r="C58" s="75" t="s">
        <v>338</v>
      </c>
      <c r="D58" s="75">
        <v>3</v>
      </c>
      <c r="E58" s="74" t="s">
        <v>1138</v>
      </c>
      <c r="F58" s="76" t="s">
        <v>1139</v>
      </c>
      <c r="G58" s="75">
        <v>12601</v>
      </c>
      <c r="H58" s="76" t="s">
        <v>350</v>
      </c>
      <c r="I58" s="74" t="s">
        <v>56</v>
      </c>
      <c r="J58" s="74" t="s">
        <v>56</v>
      </c>
      <c r="K58" s="74" t="s">
        <v>56</v>
      </c>
      <c r="L58" s="75" t="s">
        <v>310</v>
      </c>
      <c r="M58" s="17" t="s">
        <v>1140</v>
      </c>
      <c r="N58" s="74" t="s">
        <v>1141</v>
      </c>
      <c r="O58" s="86">
        <v>0</v>
      </c>
      <c r="P58" s="86">
        <v>33703.769999999997</v>
      </c>
      <c r="Q58" s="86">
        <v>0</v>
      </c>
      <c r="R58" s="86">
        <v>22440.79</v>
      </c>
      <c r="S58" s="86">
        <v>0</v>
      </c>
      <c r="T58" s="77" t="s">
        <v>56</v>
      </c>
      <c r="U58" s="86">
        <v>18600</v>
      </c>
      <c r="V58" s="77" t="s">
        <v>1142</v>
      </c>
      <c r="W58" s="86">
        <v>0</v>
      </c>
      <c r="X58" s="86">
        <v>0</v>
      </c>
      <c r="Y58" s="77" t="s">
        <v>56</v>
      </c>
      <c r="Z58" s="86">
        <v>3000</v>
      </c>
      <c r="AA58" s="77" t="s">
        <v>1143</v>
      </c>
      <c r="AB58" s="86">
        <v>0</v>
      </c>
      <c r="AC58" s="86">
        <v>0</v>
      </c>
      <c r="AD58" s="77" t="s">
        <v>56</v>
      </c>
      <c r="AE58" s="86">
        <v>3000</v>
      </c>
      <c r="AF58" s="77" t="s">
        <v>1143</v>
      </c>
      <c r="AG58" s="86">
        <v>0</v>
      </c>
      <c r="AH58" s="86">
        <v>0</v>
      </c>
      <c r="AI58" s="77" t="s">
        <v>56</v>
      </c>
      <c r="AJ58" s="86">
        <v>3000</v>
      </c>
      <c r="AK58" s="77" t="s">
        <v>1143</v>
      </c>
      <c r="AL58" s="86">
        <v>0</v>
      </c>
      <c r="AM58" s="86">
        <v>0</v>
      </c>
      <c r="AN58" s="77" t="s">
        <v>56</v>
      </c>
      <c r="AO58" s="86">
        <v>0</v>
      </c>
      <c r="AP58" s="77" t="s">
        <v>56</v>
      </c>
      <c r="AQ58" s="86">
        <f t="shared" si="2"/>
        <v>0</v>
      </c>
      <c r="AR58" s="89">
        <f t="shared" si="3"/>
        <v>83744.56</v>
      </c>
      <c r="AS58" s="78" t="s">
        <v>60</v>
      </c>
      <c r="AT58" s="86">
        <v>0</v>
      </c>
      <c r="AU58" s="86">
        <v>0</v>
      </c>
      <c r="AV58" s="86">
        <v>0</v>
      </c>
      <c r="AW58" s="86">
        <v>0</v>
      </c>
      <c r="AX58" s="86">
        <v>0</v>
      </c>
      <c r="AY58" s="86">
        <v>0</v>
      </c>
      <c r="AZ58" s="73"/>
      <c r="BA58" s="92"/>
    </row>
    <row r="59" spans="1:53" ht="47.25" x14ac:dyDescent="0.25">
      <c r="A59" s="73"/>
      <c r="B59" s="74" t="s">
        <v>70</v>
      </c>
      <c r="C59" s="75" t="s">
        <v>338</v>
      </c>
      <c r="D59" s="75">
        <v>3</v>
      </c>
      <c r="E59" s="74" t="s">
        <v>1144</v>
      </c>
      <c r="F59" s="76" t="s">
        <v>1133</v>
      </c>
      <c r="G59" s="75">
        <v>12602</v>
      </c>
      <c r="H59" s="76" t="s">
        <v>341</v>
      </c>
      <c r="I59" s="74" t="s">
        <v>56</v>
      </c>
      <c r="J59" s="74" t="s">
        <v>56</v>
      </c>
      <c r="K59" s="74" t="s">
        <v>56</v>
      </c>
      <c r="L59" s="75" t="s">
        <v>61</v>
      </c>
      <c r="M59" s="17" t="s">
        <v>1145</v>
      </c>
      <c r="N59" s="74" t="s">
        <v>1146</v>
      </c>
      <c r="O59" s="86">
        <v>0</v>
      </c>
      <c r="P59" s="86">
        <v>20802.95</v>
      </c>
      <c r="Q59" s="86">
        <v>0</v>
      </c>
      <c r="R59" s="86">
        <v>5884.08</v>
      </c>
      <c r="S59" s="86">
        <v>0</v>
      </c>
      <c r="T59" s="77" t="s">
        <v>56</v>
      </c>
      <c r="U59" s="86">
        <v>4000</v>
      </c>
      <c r="V59" s="77" t="s">
        <v>1147</v>
      </c>
      <c r="W59" s="86">
        <v>0</v>
      </c>
      <c r="X59" s="86">
        <v>0</v>
      </c>
      <c r="Y59" s="77" t="s">
        <v>56</v>
      </c>
      <c r="Z59" s="86">
        <v>4000</v>
      </c>
      <c r="AA59" s="77" t="s">
        <v>1148</v>
      </c>
      <c r="AB59" s="86">
        <v>0</v>
      </c>
      <c r="AC59" s="86">
        <v>0</v>
      </c>
      <c r="AD59" s="77" t="s">
        <v>56</v>
      </c>
      <c r="AE59" s="86">
        <v>4000</v>
      </c>
      <c r="AF59" s="77" t="s">
        <v>1148</v>
      </c>
      <c r="AG59" s="86">
        <v>0</v>
      </c>
      <c r="AH59" s="86">
        <v>0</v>
      </c>
      <c r="AI59" s="77" t="s">
        <v>56</v>
      </c>
      <c r="AJ59" s="86">
        <v>4000</v>
      </c>
      <c r="AK59" s="77" t="s">
        <v>1148</v>
      </c>
      <c r="AL59" s="86">
        <v>0</v>
      </c>
      <c r="AM59" s="86">
        <v>0</v>
      </c>
      <c r="AN59" s="77" t="s">
        <v>56</v>
      </c>
      <c r="AO59" s="86">
        <v>0</v>
      </c>
      <c r="AP59" s="77" t="s">
        <v>56</v>
      </c>
      <c r="AQ59" s="86">
        <f t="shared" si="2"/>
        <v>0</v>
      </c>
      <c r="AR59" s="89">
        <f t="shared" si="3"/>
        <v>42687.03</v>
      </c>
      <c r="AS59" s="78" t="s">
        <v>60</v>
      </c>
      <c r="AT59" s="86">
        <v>0</v>
      </c>
      <c r="AU59" s="86">
        <v>0</v>
      </c>
      <c r="AV59" s="86">
        <v>0</v>
      </c>
      <c r="AW59" s="86">
        <v>0</v>
      </c>
      <c r="AX59" s="86">
        <v>0</v>
      </c>
      <c r="AY59" s="86">
        <v>0</v>
      </c>
      <c r="AZ59" s="73"/>
      <c r="BA59" s="92"/>
    </row>
    <row r="60" spans="1:53" ht="47.25" x14ac:dyDescent="0.25">
      <c r="A60" s="73"/>
      <c r="B60" s="74" t="s">
        <v>70</v>
      </c>
      <c r="C60" s="75" t="s">
        <v>338</v>
      </c>
      <c r="D60" s="75">
        <v>4</v>
      </c>
      <c r="E60" s="74" t="s">
        <v>1079</v>
      </c>
      <c r="F60" s="76" t="s">
        <v>1080</v>
      </c>
      <c r="G60" s="75">
        <v>12601</v>
      </c>
      <c r="H60" s="76" t="s">
        <v>350</v>
      </c>
      <c r="I60" s="74" t="s">
        <v>56</v>
      </c>
      <c r="J60" s="74" t="s">
        <v>56</v>
      </c>
      <c r="K60" s="74" t="s">
        <v>56</v>
      </c>
      <c r="L60" s="75" t="s">
        <v>310</v>
      </c>
      <c r="M60" s="17" t="s">
        <v>1081</v>
      </c>
      <c r="N60" s="74" t="s">
        <v>1082</v>
      </c>
      <c r="O60" s="86">
        <v>0</v>
      </c>
      <c r="P60" s="86">
        <v>21070.52</v>
      </c>
      <c r="Q60" s="86">
        <v>0</v>
      </c>
      <c r="R60" s="86">
        <v>8000</v>
      </c>
      <c r="S60" s="86">
        <v>0</v>
      </c>
      <c r="T60" s="77" t="s">
        <v>56</v>
      </c>
      <c r="U60" s="86">
        <v>7900</v>
      </c>
      <c r="V60" s="77" t="s">
        <v>1083</v>
      </c>
      <c r="W60" s="86">
        <v>0</v>
      </c>
      <c r="X60" s="86">
        <v>0</v>
      </c>
      <c r="Y60" s="77" t="s">
        <v>56</v>
      </c>
      <c r="Z60" s="86">
        <v>6700</v>
      </c>
      <c r="AA60" s="77" t="s">
        <v>1084</v>
      </c>
      <c r="AB60" s="86">
        <v>0</v>
      </c>
      <c r="AC60" s="86">
        <v>0</v>
      </c>
      <c r="AD60" s="77" t="s">
        <v>56</v>
      </c>
      <c r="AE60" s="86">
        <v>6700</v>
      </c>
      <c r="AF60" s="77" t="s">
        <v>1084</v>
      </c>
      <c r="AG60" s="86">
        <v>0</v>
      </c>
      <c r="AH60" s="86">
        <v>0</v>
      </c>
      <c r="AI60" s="77" t="s">
        <v>56</v>
      </c>
      <c r="AJ60" s="86">
        <v>6700</v>
      </c>
      <c r="AK60" s="77" t="s">
        <v>1084</v>
      </c>
      <c r="AL60" s="86">
        <v>0</v>
      </c>
      <c r="AM60" s="86">
        <v>0</v>
      </c>
      <c r="AN60" s="77" t="s">
        <v>56</v>
      </c>
      <c r="AO60" s="86">
        <v>0</v>
      </c>
      <c r="AP60" s="77" t="s">
        <v>56</v>
      </c>
      <c r="AQ60" s="86">
        <f t="shared" si="2"/>
        <v>0</v>
      </c>
      <c r="AR60" s="89">
        <f t="shared" si="3"/>
        <v>57070.520000000004</v>
      </c>
      <c r="AS60" s="78" t="s">
        <v>60</v>
      </c>
      <c r="AT60" s="86">
        <v>0</v>
      </c>
      <c r="AU60" s="86">
        <v>0</v>
      </c>
      <c r="AV60" s="86">
        <v>0</v>
      </c>
      <c r="AW60" s="86">
        <v>0</v>
      </c>
      <c r="AX60" s="86">
        <v>0</v>
      </c>
      <c r="AY60" s="86">
        <v>0</v>
      </c>
      <c r="AZ60" s="73"/>
      <c r="BA60" s="92"/>
    </row>
    <row r="61" spans="1:53" ht="47.25" x14ac:dyDescent="0.25">
      <c r="A61" s="73"/>
      <c r="B61" s="74" t="s">
        <v>70</v>
      </c>
      <c r="C61" s="75" t="s">
        <v>338</v>
      </c>
      <c r="D61" s="75">
        <v>4</v>
      </c>
      <c r="E61" s="74" t="s">
        <v>1085</v>
      </c>
      <c r="F61" s="76" t="s">
        <v>1080</v>
      </c>
      <c r="G61" s="75">
        <v>12602</v>
      </c>
      <c r="H61" s="76" t="s">
        <v>341</v>
      </c>
      <c r="I61" s="74" t="s">
        <v>56</v>
      </c>
      <c r="J61" s="74" t="s">
        <v>56</v>
      </c>
      <c r="K61" s="74" t="s">
        <v>56</v>
      </c>
      <c r="L61" s="75" t="s">
        <v>310</v>
      </c>
      <c r="M61" s="17" t="s">
        <v>1086</v>
      </c>
      <c r="N61" s="74" t="s">
        <v>1082</v>
      </c>
      <c r="O61" s="86">
        <v>0</v>
      </c>
      <c r="P61" s="86">
        <v>15614.11</v>
      </c>
      <c r="Q61" s="86">
        <v>0</v>
      </c>
      <c r="R61" s="86">
        <v>6300</v>
      </c>
      <c r="S61" s="86">
        <v>0</v>
      </c>
      <c r="T61" s="77" t="s">
        <v>56</v>
      </c>
      <c r="U61" s="86">
        <v>7500</v>
      </c>
      <c r="V61" s="77" t="s">
        <v>1087</v>
      </c>
      <c r="W61" s="86">
        <v>0</v>
      </c>
      <c r="X61" s="86">
        <v>0</v>
      </c>
      <c r="Y61" s="77" t="s">
        <v>56</v>
      </c>
      <c r="Z61" s="86">
        <v>6700</v>
      </c>
      <c r="AA61" s="77" t="s">
        <v>1084</v>
      </c>
      <c r="AB61" s="86">
        <v>0</v>
      </c>
      <c r="AC61" s="86">
        <v>0</v>
      </c>
      <c r="AD61" s="77" t="s">
        <v>56</v>
      </c>
      <c r="AE61" s="86">
        <v>6700</v>
      </c>
      <c r="AF61" s="77" t="s">
        <v>1084</v>
      </c>
      <c r="AG61" s="86">
        <v>0</v>
      </c>
      <c r="AH61" s="86">
        <v>0</v>
      </c>
      <c r="AI61" s="77" t="s">
        <v>56</v>
      </c>
      <c r="AJ61" s="86">
        <v>6700</v>
      </c>
      <c r="AK61" s="77" t="s">
        <v>1084</v>
      </c>
      <c r="AL61" s="86">
        <v>0</v>
      </c>
      <c r="AM61" s="86">
        <v>0</v>
      </c>
      <c r="AN61" s="77" t="s">
        <v>56</v>
      </c>
      <c r="AO61" s="86">
        <v>0</v>
      </c>
      <c r="AP61" s="77" t="s">
        <v>56</v>
      </c>
      <c r="AQ61" s="86">
        <f t="shared" si="2"/>
        <v>0</v>
      </c>
      <c r="AR61" s="89">
        <f t="shared" si="3"/>
        <v>49514.11</v>
      </c>
      <c r="AS61" s="78" t="s">
        <v>60</v>
      </c>
      <c r="AT61" s="86">
        <v>0</v>
      </c>
      <c r="AU61" s="86">
        <v>0</v>
      </c>
      <c r="AV61" s="86">
        <v>0</v>
      </c>
      <c r="AW61" s="86">
        <v>0</v>
      </c>
      <c r="AX61" s="86">
        <v>0</v>
      </c>
      <c r="AY61" s="86">
        <v>0</v>
      </c>
      <c r="AZ61" s="73"/>
      <c r="BA61" s="92"/>
    </row>
    <row r="62" spans="1:53" ht="15.75" x14ac:dyDescent="0.25">
      <c r="A62" s="73"/>
      <c r="B62" s="74" t="s">
        <v>70</v>
      </c>
      <c r="C62" s="75" t="s">
        <v>338</v>
      </c>
      <c r="D62" s="75">
        <v>4</v>
      </c>
      <c r="E62" s="74" t="s">
        <v>1124</v>
      </c>
      <c r="F62" s="76" t="s">
        <v>1125</v>
      </c>
      <c r="G62" s="75">
        <v>12601</v>
      </c>
      <c r="H62" s="76" t="s">
        <v>350</v>
      </c>
      <c r="I62" s="74" t="s">
        <v>56</v>
      </c>
      <c r="J62" s="74" t="s">
        <v>56</v>
      </c>
      <c r="K62" s="74" t="s">
        <v>56</v>
      </c>
      <c r="L62" s="75" t="s">
        <v>61</v>
      </c>
      <c r="M62" s="17" t="s">
        <v>1126</v>
      </c>
      <c r="N62" s="74" t="s">
        <v>1127</v>
      </c>
      <c r="O62" s="86">
        <v>0</v>
      </c>
      <c r="P62" s="86">
        <v>45400.75</v>
      </c>
      <c r="Q62" s="86">
        <v>0</v>
      </c>
      <c r="R62" s="86">
        <v>9000</v>
      </c>
      <c r="S62" s="86">
        <v>0</v>
      </c>
      <c r="T62" s="77" t="s">
        <v>56</v>
      </c>
      <c r="U62" s="86">
        <v>10000</v>
      </c>
      <c r="V62" s="77" t="s">
        <v>1128</v>
      </c>
      <c r="W62" s="86">
        <v>0</v>
      </c>
      <c r="X62" s="86">
        <v>0</v>
      </c>
      <c r="Y62" s="77" t="s">
        <v>56</v>
      </c>
      <c r="Z62" s="86">
        <v>6000</v>
      </c>
      <c r="AA62" s="77" t="s">
        <v>1129</v>
      </c>
      <c r="AB62" s="86">
        <v>0</v>
      </c>
      <c r="AC62" s="86">
        <v>0</v>
      </c>
      <c r="AD62" s="77" t="s">
        <v>56</v>
      </c>
      <c r="AE62" s="86">
        <v>6000</v>
      </c>
      <c r="AF62" s="77" t="s">
        <v>1130</v>
      </c>
      <c r="AG62" s="86">
        <v>0</v>
      </c>
      <c r="AH62" s="86">
        <v>0</v>
      </c>
      <c r="AI62" s="77" t="s">
        <v>56</v>
      </c>
      <c r="AJ62" s="86">
        <v>6000</v>
      </c>
      <c r="AK62" s="77" t="s">
        <v>1131</v>
      </c>
      <c r="AL62" s="86">
        <v>0</v>
      </c>
      <c r="AM62" s="86">
        <v>0</v>
      </c>
      <c r="AN62" s="77" t="s">
        <v>56</v>
      </c>
      <c r="AO62" s="86">
        <v>0</v>
      </c>
      <c r="AP62" s="77" t="s">
        <v>56</v>
      </c>
      <c r="AQ62" s="86">
        <f t="shared" si="2"/>
        <v>0</v>
      </c>
      <c r="AR62" s="89">
        <f t="shared" si="3"/>
        <v>82400.75</v>
      </c>
      <c r="AS62" s="78" t="s">
        <v>60</v>
      </c>
      <c r="AT62" s="86">
        <v>0</v>
      </c>
      <c r="AU62" s="86">
        <v>0</v>
      </c>
      <c r="AV62" s="86">
        <v>0</v>
      </c>
      <c r="AW62" s="86">
        <v>0</v>
      </c>
      <c r="AX62" s="86">
        <v>0</v>
      </c>
      <c r="AY62" s="86">
        <v>0</v>
      </c>
      <c r="AZ62" s="73"/>
      <c r="BA62" s="92"/>
    </row>
    <row r="63" spans="1:53" ht="15.75" x14ac:dyDescent="0.25">
      <c r="A63" s="73"/>
      <c r="B63" s="74" t="s">
        <v>70</v>
      </c>
      <c r="C63" s="75" t="s">
        <v>324</v>
      </c>
      <c r="D63" s="75">
        <v>5</v>
      </c>
      <c r="E63" s="74" t="s">
        <v>353</v>
      </c>
      <c r="F63" s="76" t="s">
        <v>354</v>
      </c>
      <c r="G63" s="75">
        <v>21103</v>
      </c>
      <c r="H63" s="76" t="s">
        <v>355</v>
      </c>
      <c r="I63" s="74" t="s">
        <v>56</v>
      </c>
      <c r="J63" s="74" t="s">
        <v>56</v>
      </c>
      <c r="K63" s="74" t="s">
        <v>56</v>
      </c>
      <c r="L63" s="75" t="s">
        <v>284</v>
      </c>
      <c r="M63" s="17" t="s">
        <v>356</v>
      </c>
      <c r="N63" s="74" t="s">
        <v>357</v>
      </c>
      <c r="O63" s="86">
        <v>0</v>
      </c>
      <c r="P63" s="86">
        <v>135918.98000000001</v>
      </c>
      <c r="Q63" s="86">
        <v>0</v>
      </c>
      <c r="R63" s="86">
        <v>0</v>
      </c>
      <c r="S63" s="86">
        <v>0</v>
      </c>
      <c r="T63" s="77" t="s">
        <v>56</v>
      </c>
      <c r="U63" s="86">
        <v>2500</v>
      </c>
      <c r="V63" s="77" t="s">
        <v>358</v>
      </c>
      <c r="W63" s="86">
        <v>300</v>
      </c>
      <c r="X63" s="86">
        <v>0</v>
      </c>
      <c r="Y63" s="77" t="s">
        <v>56</v>
      </c>
      <c r="Z63" s="86">
        <v>7500</v>
      </c>
      <c r="AA63" s="77" t="s">
        <v>359</v>
      </c>
      <c r="AB63" s="86">
        <v>800</v>
      </c>
      <c r="AC63" s="86">
        <v>0</v>
      </c>
      <c r="AD63" s="77" t="s">
        <v>56</v>
      </c>
      <c r="AE63" s="86">
        <v>0</v>
      </c>
      <c r="AF63" s="77" t="s">
        <v>56</v>
      </c>
      <c r="AG63" s="86">
        <v>0</v>
      </c>
      <c r="AH63" s="86">
        <v>0</v>
      </c>
      <c r="AI63" s="77" t="s">
        <v>56</v>
      </c>
      <c r="AJ63" s="86">
        <v>0</v>
      </c>
      <c r="AK63" s="77" t="s">
        <v>56</v>
      </c>
      <c r="AL63" s="86">
        <v>0</v>
      </c>
      <c r="AM63" s="86">
        <v>0</v>
      </c>
      <c r="AN63" s="77" t="s">
        <v>56</v>
      </c>
      <c r="AO63" s="86">
        <v>0</v>
      </c>
      <c r="AP63" s="77" t="s">
        <v>56</v>
      </c>
      <c r="AQ63" s="86">
        <f t="shared" si="2"/>
        <v>0</v>
      </c>
      <c r="AR63" s="89">
        <f t="shared" si="3"/>
        <v>147018.98000000001</v>
      </c>
      <c r="AS63" s="78" t="s">
        <v>60</v>
      </c>
      <c r="AT63" s="86">
        <v>0</v>
      </c>
      <c r="AU63" s="86">
        <v>0</v>
      </c>
      <c r="AV63" s="86">
        <v>0</v>
      </c>
      <c r="AW63" s="86">
        <v>0</v>
      </c>
      <c r="AX63" s="86">
        <v>0</v>
      </c>
      <c r="AY63" s="86">
        <v>0</v>
      </c>
      <c r="AZ63" s="73"/>
      <c r="BA63" s="92"/>
    </row>
    <row r="64" spans="1:53" ht="31.5" x14ac:dyDescent="0.25">
      <c r="A64" s="73"/>
      <c r="B64" s="74"/>
      <c r="C64" s="75" t="s">
        <v>1434</v>
      </c>
      <c r="D64" s="75">
        <v>90</v>
      </c>
      <c r="E64" s="74" t="s">
        <v>1435</v>
      </c>
      <c r="F64" s="76" t="s">
        <v>1434</v>
      </c>
      <c r="G64" s="75" t="s">
        <v>1434</v>
      </c>
      <c r="H64" s="76" t="s">
        <v>1434</v>
      </c>
      <c r="I64" s="74" t="s">
        <v>1436</v>
      </c>
      <c r="J64" s="74" t="s">
        <v>1434</v>
      </c>
      <c r="K64" s="74" t="s">
        <v>1434</v>
      </c>
      <c r="L64" s="75" t="s">
        <v>1434</v>
      </c>
      <c r="M64" s="17" t="s">
        <v>1434</v>
      </c>
      <c r="N64" s="74" t="s">
        <v>1436</v>
      </c>
      <c r="O64" s="86">
        <f>'EDV - Sonstige'!O38</f>
        <v>73764.81</v>
      </c>
      <c r="P64" s="86">
        <f>'EDV - Sonstige'!P38</f>
        <v>1561083.2799999996</v>
      </c>
      <c r="Q64" s="86">
        <f>'EDV - Sonstige'!Q38</f>
        <v>200000</v>
      </c>
      <c r="R64" s="86">
        <f>'EDV - Sonstige'!R38</f>
        <v>1038559.3099999999</v>
      </c>
      <c r="S64" s="86">
        <f>'EDV - Sonstige'!S38</f>
        <v>147400</v>
      </c>
      <c r="T64" s="77"/>
      <c r="U64" s="86">
        <f>'EDV - Sonstige'!U38</f>
        <v>428100</v>
      </c>
      <c r="V64" s="77"/>
      <c r="W64" s="86">
        <f>'EDV - Sonstige'!W38</f>
        <v>0</v>
      </c>
      <c r="X64" s="86">
        <f>'EDV - Sonstige'!X38</f>
        <v>165500</v>
      </c>
      <c r="Y64" s="77"/>
      <c r="Z64" s="86">
        <f>'EDV - Sonstige'!Z38</f>
        <v>154400</v>
      </c>
      <c r="AA64" s="77"/>
      <c r="AB64" s="86">
        <f>'EDV - Sonstige'!AB38</f>
        <v>0</v>
      </c>
      <c r="AC64" s="86">
        <f>'EDV - Sonstige'!AC38</f>
        <v>99700</v>
      </c>
      <c r="AD64" s="77"/>
      <c r="AE64" s="86">
        <f>'EDV - Sonstige'!AE38</f>
        <v>148100</v>
      </c>
      <c r="AF64" s="77"/>
      <c r="AG64" s="86">
        <f>'EDV - Sonstige'!AG38</f>
        <v>0</v>
      </c>
      <c r="AH64" s="86">
        <f>'EDV - Sonstige'!AH38</f>
        <v>0</v>
      </c>
      <c r="AI64" s="77"/>
      <c r="AJ64" s="86">
        <f>'EDV - Sonstige'!AJ38</f>
        <v>160400</v>
      </c>
      <c r="AK64" s="77"/>
      <c r="AL64" s="86">
        <f>'EDV - Sonstige'!AL38</f>
        <v>0</v>
      </c>
      <c r="AM64" s="86">
        <f>'EDV - Sonstige'!AM38</f>
        <v>0</v>
      </c>
      <c r="AN64" s="77"/>
      <c r="AO64" s="86">
        <f>'EDV - Sonstige'!AO38</f>
        <v>0</v>
      </c>
      <c r="AP64" s="77"/>
      <c r="AQ64" s="86">
        <f t="shared" si="2"/>
        <v>686364.81</v>
      </c>
      <c r="AR64" s="89">
        <f t="shared" si="3"/>
        <v>3490642.5899999994</v>
      </c>
      <c r="AS64" s="78"/>
      <c r="AT64" s="86">
        <f>'EDV - Sonstige'!AT38</f>
        <v>0</v>
      </c>
      <c r="AU64" s="86">
        <f>'EDV - Sonstige'!AU38</f>
        <v>0</v>
      </c>
      <c r="AV64" s="86">
        <f>'EDV - Sonstige'!AV38</f>
        <v>0</v>
      </c>
      <c r="AW64" s="86">
        <f>'EDV - Sonstige'!AW38</f>
        <v>0</v>
      </c>
      <c r="AX64" s="86">
        <f>'EDV - Sonstige'!AX38</f>
        <v>0</v>
      </c>
      <c r="AY64" s="86">
        <f>'EDV - Sonstige'!AY38</f>
        <v>0</v>
      </c>
      <c r="AZ64" s="73"/>
      <c r="BA64" s="92"/>
    </row>
    <row r="65" spans="1:53" ht="31.5" x14ac:dyDescent="0.25">
      <c r="A65" s="73"/>
      <c r="B65" s="74"/>
      <c r="C65" s="75" t="s">
        <v>1434</v>
      </c>
      <c r="D65" s="75">
        <v>90</v>
      </c>
      <c r="E65" s="74" t="s">
        <v>1435</v>
      </c>
      <c r="F65" s="76" t="s">
        <v>1434</v>
      </c>
      <c r="G65" s="75" t="s">
        <v>1434</v>
      </c>
      <c r="H65" s="76" t="s">
        <v>1434</v>
      </c>
      <c r="I65" s="74" t="s">
        <v>65</v>
      </c>
      <c r="J65" s="74" t="s">
        <v>1434</v>
      </c>
      <c r="K65" s="74" t="s">
        <v>1434</v>
      </c>
      <c r="L65" s="75" t="s">
        <v>1434</v>
      </c>
      <c r="M65" s="17" t="s">
        <v>1434</v>
      </c>
      <c r="N65" s="74" t="s">
        <v>65</v>
      </c>
      <c r="O65" s="86">
        <f>GWG!O59</f>
        <v>2300</v>
      </c>
      <c r="P65" s="86">
        <f>GWG!P59</f>
        <v>1380153.74</v>
      </c>
      <c r="Q65" s="86">
        <f>GWG!Q59</f>
        <v>500</v>
      </c>
      <c r="R65" s="86">
        <f>GWG!R59</f>
        <v>392166.83</v>
      </c>
      <c r="S65" s="86">
        <f>GWG!S59</f>
        <v>500</v>
      </c>
      <c r="T65" s="77"/>
      <c r="U65" s="86">
        <f>GWG!U59</f>
        <v>218800</v>
      </c>
      <c r="V65" s="77"/>
      <c r="W65" s="86">
        <f>GWG!W59</f>
        <v>0</v>
      </c>
      <c r="X65" s="86">
        <f>GWG!X59</f>
        <v>500</v>
      </c>
      <c r="Y65" s="77"/>
      <c r="Z65" s="86">
        <f>GWG!Z59</f>
        <v>146000</v>
      </c>
      <c r="AA65" s="77"/>
      <c r="AB65" s="86">
        <f>GWG!AB59</f>
        <v>0</v>
      </c>
      <c r="AC65" s="86">
        <f>GWG!AC59</f>
        <v>500</v>
      </c>
      <c r="AD65" s="77"/>
      <c r="AE65" s="86">
        <f>GWG!AE59</f>
        <v>139200</v>
      </c>
      <c r="AF65" s="77"/>
      <c r="AG65" s="86">
        <f>GWG!AG59</f>
        <v>0</v>
      </c>
      <c r="AH65" s="86">
        <f>GWG!AH59</f>
        <v>500</v>
      </c>
      <c r="AI65" s="77"/>
      <c r="AJ65" s="86">
        <f>GWG!AJ59</f>
        <v>121400</v>
      </c>
      <c r="AK65" s="77"/>
      <c r="AL65" s="86">
        <f>GWG!AL59</f>
        <v>0</v>
      </c>
      <c r="AM65" s="86">
        <f>GWG!AM59</f>
        <v>0</v>
      </c>
      <c r="AN65" s="77"/>
      <c r="AO65" s="86">
        <f>GWG!AO59</f>
        <v>6000</v>
      </c>
      <c r="AP65" s="77"/>
      <c r="AQ65" s="86">
        <f t="shared" si="2"/>
        <v>4800</v>
      </c>
      <c r="AR65" s="89">
        <f t="shared" si="3"/>
        <v>2403720.5700000003</v>
      </c>
      <c r="AS65" s="78"/>
      <c r="AT65" s="86">
        <f>GWG!AT59</f>
        <v>0</v>
      </c>
      <c r="AU65" s="86">
        <f>GWG!AU59</f>
        <v>0</v>
      </c>
      <c r="AV65" s="86">
        <f>GWG!AV59</f>
        <v>0</v>
      </c>
      <c r="AW65" s="86">
        <f>GWG!AW59</f>
        <v>0</v>
      </c>
      <c r="AX65" s="86">
        <f>GWG!AX59</f>
        <v>0</v>
      </c>
      <c r="AY65" s="86">
        <f>GWG!AY59</f>
        <v>0</v>
      </c>
      <c r="AZ65" s="73"/>
      <c r="BA65" s="92"/>
    </row>
    <row r="66" spans="1:53" ht="15.75" thickBot="1" x14ac:dyDescent="0.3">
      <c r="N66" s="47" t="s">
        <v>1471</v>
      </c>
      <c r="O66" s="40">
        <f>SUM(O3:O65)</f>
        <v>76264.81</v>
      </c>
      <c r="P66" s="40">
        <f>SUM(P3:P65)</f>
        <v>4489646.0999999996</v>
      </c>
      <c r="Q66" s="40">
        <f>SUM(Q3:Q65)</f>
        <v>201000</v>
      </c>
      <c r="R66" s="40">
        <f>SUM(R3:R65)</f>
        <v>2308431.25</v>
      </c>
      <c r="S66" s="40">
        <f>SUM(S3:S65)</f>
        <v>148400</v>
      </c>
      <c r="T66" s="19"/>
      <c r="U66" s="40">
        <f>SUM(U3:U65)</f>
        <v>1421500</v>
      </c>
      <c r="V66" s="19"/>
      <c r="W66" s="40">
        <f>SUM(W3:W65)</f>
        <v>5300</v>
      </c>
      <c r="X66" s="40">
        <f>SUM(X3:X65)</f>
        <v>166500</v>
      </c>
      <c r="Y66" s="19"/>
      <c r="Z66" s="40">
        <f>SUM(Z3:Z65)</f>
        <v>717000</v>
      </c>
      <c r="AA66" s="19"/>
      <c r="AB66" s="40">
        <f>SUM(AB3:AB65)</f>
        <v>800</v>
      </c>
      <c r="AC66" s="40">
        <f>SUM(AC3:AC65)</f>
        <v>100700</v>
      </c>
      <c r="AD66" s="19"/>
      <c r="AE66" s="40">
        <f>SUM(AE3:AE65)</f>
        <v>594000</v>
      </c>
      <c r="AF66" s="19"/>
      <c r="AG66" s="40">
        <f>SUM(AG3:AG65)</f>
        <v>0</v>
      </c>
      <c r="AH66" s="40">
        <f>SUM(AH3:AH65)</f>
        <v>1000</v>
      </c>
      <c r="AI66" s="19"/>
      <c r="AJ66" s="40">
        <f>SUM(AJ3:AJ65)</f>
        <v>465300</v>
      </c>
      <c r="AK66" s="19"/>
      <c r="AL66" s="40">
        <f>SUM(AL3:AL65)</f>
        <v>0</v>
      </c>
      <c r="AM66" s="40">
        <f>SUM(AM3:AM65)</f>
        <v>0</v>
      </c>
      <c r="AN66" s="19"/>
      <c r="AO66" s="40">
        <f>SUM(AO3:AO65)</f>
        <v>18000</v>
      </c>
      <c r="AP66" s="19"/>
      <c r="AQ66" s="40">
        <f>SUM(AQ3:AQ65)</f>
        <v>693864.81</v>
      </c>
      <c r="AR66" s="40">
        <f>SUM(AR3:AR65)</f>
        <v>10019977.35</v>
      </c>
      <c r="AS66" s="19"/>
      <c r="AT66" s="40">
        <f t="shared" ref="AT66:AY66" si="4">SUM(AT3:AT65)</f>
        <v>0</v>
      </c>
      <c r="AU66" s="40">
        <f t="shared" si="4"/>
        <v>0</v>
      </c>
      <c r="AV66" s="40">
        <f t="shared" si="4"/>
        <v>0</v>
      </c>
      <c r="AW66" s="40">
        <f t="shared" si="4"/>
        <v>0</v>
      </c>
      <c r="AX66" s="40">
        <f t="shared" si="4"/>
        <v>0</v>
      </c>
      <c r="AY66" s="40">
        <f t="shared" si="4"/>
        <v>0</v>
      </c>
      <c r="AZ66" s="73"/>
      <c r="BA66" s="92"/>
    </row>
    <row r="67" spans="1:53" ht="15.75" thickBot="1" x14ac:dyDescent="0.3">
      <c r="N67" s="47" t="s">
        <v>1472</v>
      </c>
      <c r="O67" s="40">
        <f ca="1">O66-O68</f>
        <v>76264.81</v>
      </c>
      <c r="P67" s="40">
        <f ca="1">P66-P68</f>
        <v>4489646.0999999996</v>
      </c>
      <c r="Q67" s="40">
        <f ca="1">Q66-Q68</f>
        <v>201000</v>
      </c>
      <c r="R67" s="40">
        <f ca="1">R66-R68</f>
        <v>2308431.25</v>
      </c>
      <c r="S67" s="40">
        <f ca="1">S66-S68</f>
        <v>148400</v>
      </c>
      <c r="T67" s="40"/>
      <c r="U67" s="40">
        <f ca="1">U66-U68</f>
        <v>1421500</v>
      </c>
      <c r="V67" s="40"/>
      <c r="W67" s="40">
        <f ca="1">W66-W68</f>
        <v>5300</v>
      </c>
      <c r="X67" s="40">
        <f ca="1">X66-X68</f>
        <v>166500</v>
      </c>
      <c r="Y67" s="40"/>
      <c r="Z67" s="40">
        <f ca="1">Z66-Z68</f>
        <v>717000</v>
      </c>
      <c r="AA67" s="40"/>
      <c r="AB67" s="40">
        <f ca="1">AB66-AB68</f>
        <v>800</v>
      </c>
      <c r="AC67" s="40">
        <f ca="1">AC66-AC68</f>
        <v>100700</v>
      </c>
      <c r="AD67" s="40"/>
      <c r="AE67" s="40">
        <f ca="1">AE66-AE68</f>
        <v>594000</v>
      </c>
      <c r="AF67" s="40"/>
      <c r="AG67" s="40">
        <f ca="1">AG66-AG68</f>
        <v>0</v>
      </c>
      <c r="AH67" s="40">
        <f ca="1">AH66-AH68</f>
        <v>1000</v>
      </c>
      <c r="AI67" s="40"/>
      <c r="AJ67" s="40">
        <f ca="1">AJ66-AJ68</f>
        <v>465300</v>
      </c>
      <c r="AK67" s="40"/>
      <c r="AL67" s="40">
        <f ca="1">AL66-AL68</f>
        <v>0</v>
      </c>
      <c r="AM67" s="40">
        <f ca="1">AM66-AM68</f>
        <v>0</v>
      </c>
      <c r="AN67" s="40"/>
      <c r="AO67" s="40">
        <f ca="1">AO66-AO68</f>
        <v>18000</v>
      </c>
      <c r="AP67" s="40"/>
      <c r="AQ67" s="40">
        <f ca="1">AQ66-AQ68</f>
        <v>693864.81</v>
      </c>
      <c r="AR67" s="40">
        <f ca="1">AR66-AR68</f>
        <v>10019977.35</v>
      </c>
      <c r="AS67" s="40"/>
      <c r="AT67" s="40">
        <f t="shared" ref="AT67:AY67" ca="1" si="5">AT66-AT68</f>
        <v>0</v>
      </c>
      <c r="AU67" s="40">
        <f t="shared" ca="1" si="5"/>
        <v>0</v>
      </c>
      <c r="AV67" s="40">
        <f t="shared" ca="1" si="5"/>
        <v>0</v>
      </c>
      <c r="AW67" s="40">
        <f t="shared" ca="1" si="5"/>
        <v>0</v>
      </c>
      <c r="AX67" s="40">
        <f t="shared" ca="1" si="5"/>
        <v>0</v>
      </c>
      <c r="AY67" s="40">
        <f t="shared" ca="1" si="5"/>
        <v>0</v>
      </c>
      <c r="AZ67" s="73"/>
      <c r="BA67" s="92"/>
    </row>
    <row r="68" spans="1:53" s="56" customFormat="1" ht="15.75" thickBot="1" x14ac:dyDescent="0.3">
      <c r="M68" s="57">
        <v>99</v>
      </c>
      <c r="N68" s="47" t="s">
        <v>1473</v>
      </c>
      <c r="O68" s="40">
        <f ca="1">SUMIF($D$3:$AY$65,$M$68,O3:O65)</f>
        <v>0</v>
      </c>
      <c r="P68" s="40">
        <f ca="1">SUMIF($D$3:$AY$65,$M$68,P3:P65)</f>
        <v>0</v>
      </c>
      <c r="Q68" s="40">
        <f ca="1">SUMIF($D$3:$AY$65,$M$68,Q3:Q65)</f>
        <v>0</v>
      </c>
      <c r="R68" s="40">
        <f ca="1">SUMIF($D$3:$AY$65,$M$68,R3:R65)</f>
        <v>0</v>
      </c>
      <c r="S68" s="40">
        <f ca="1">SUMIF($D$3:$AY$65,$M$68,S3:S65)</f>
        <v>0</v>
      </c>
      <c r="T68" s="40"/>
      <c r="U68" s="40">
        <f ca="1">SUMIF($D$3:$AY$65,$M$68,U3:U65)</f>
        <v>0</v>
      </c>
      <c r="V68" s="40"/>
      <c r="W68" s="40">
        <f ca="1">SUMIF($D$3:$AY$65,$M$68,W3:W65)</f>
        <v>0</v>
      </c>
      <c r="X68" s="40">
        <f ca="1">SUMIF($D$3:$AY$65,$M$68,X3:X65)</f>
        <v>0</v>
      </c>
      <c r="Y68" s="40"/>
      <c r="Z68" s="40">
        <f ca="1">SUMIF($D$3:$AY$65,$M$68,Z3:Z65)</f>
        <v>0</v>
      </c>
      <c r="AA68" s="40"/>
      <c r="AB68" s="40">
        <f ca="1">SUMIF($D$3:$AY$65,$M$68,AB3:AB65)</f>
        <v>0</v>
      </c>
      <c r="AC68" s="40">
        <f ca="1">SUMIF($D$3:$AY$65,$M$68,AC3:AC65)</f>
        <v>0</v>
      </c>
      <c r="AD68" s="40"/>
      <c r="AE68" s="40">
        <f ca="1">SUMIF($D$3:$AY$65,$M$68,AE3:AE65)</f>
        <v>0</v>
      </c>
      <c r="AF68" s="40"/>
      <c r="AG68" s="40">
        <f ca="1">SUMIF($D$3:$AY$65,$M$68,AG3:AG65)</f>
        <v>0</v>
      </c>
      <c r="AH68" s="40">
        <f ca="1">SUMIF($D$3:$AY$65,$M$68,AH3:AH65)</f>
        <v>0</v>
      </c>
      <c r="AI68" s="40"/>
      <c r="AJ68" s="40">
        <f ca="1">SUMIF($D$3:$AY$65,$M$68,AJ3:AJ65)</f>
        <v>0</v>
      </c>
      <c r="AK68" s="40"/>
      <c r="AL68" s="40">
        <f ca="1">SUMIF($D$3:$AY$65,$M$68,AL3:AL65)</f>
        <v>0</v>
      </c>
      <c r="AM68" s="40">
        <f ca="1">SUMIF($D$3:$AY$65,$M$68,AM3:AM65)</f>
        <v>0</v>
      </c>
      <c r="AN68" s="40"/>
      <c r="AO68" s="40">
        <f ca="1">SUMIF($D$3:$AY$65,$M$68,AO3:AO65)</f>
        <v>0</v>
      </c>
      <c r="AP68" s="40"/>
      <c r="AQ68" s="40">
        <f ca="1">SUMIF($D$3:$AY$65,$M$68,AQ3:AQ65)</f>
        <v>0</v>
      </c>
      <c r="AR68" s="40">
        <f ca="1">SUMIF($D$3:$AY$65,$M$68,AR3:AR65)</f>
        <v>0</v>
      </c>
      <c r="AS68" s="40"/>
      <c r="AT68" s="40">
        <f t="shared" ref="AT68:AY68" ca="1" si="6">SUMIF($D$3:$AY$65,$M$68,AT3:AT65)</f>
        <v>0</v>
      </c>
      <c r="AU68" s="40">
        <f t="shared" ca="1" si="6"/>
        <v>0</v>
      </c>
      <c r="AV68" s="40">
        <f t="shared" ca="1" si="6"/>
        <v>0</v>
      </c>
      <c r="AW68" s="40">
        <f t="shared" ca="1" si="6"/>
        <v>0</v>
      </c>
      <c r="AX68" s="40">
        <f t="shared" ca="1" si="6"/>
        <v>0</v>
      </c>
      <c r="AY68" s="40">
        <f t="shared" ca="1" si="6"/>
        <v>0</v>
      </c>
      <c r="AZ68" s="73"/>
      <c r="BA68" s="92"/>
    </row>
    <row r="69" spans="1:53" s="58" customFormat="1" x14ac:dyDescent="0.25">
      <c r="D69" s="59" t="s">
        <v>1474</v>
      </c>
      <c r="E69" s="59"/>
      <c r="F69" s="59"/>
      <c r="AZ69" s="73"/>
      <c r="BA69" s="92"/>
    </row>
    <row r="70" spans="1:53" s="56" customFormat="1" x14ac:dyDescent="0.25">
      <c r="D70" s="54">
        <v>1</v>
      </c>
      <c r="E70" s="55" t="s">
        <v>1475</v>
      </c>
      <c r="F70" s="60"/>
      <c r="AZ70" s="73"/>
      <c r="BA70" s="92"/>
    </row>
    <row r="71" spans="1:53" x14ac:dyDescent="0.25">
      <c r="D71" s="54">
        <v>2</v>
      </c>
      <c r="E71" s="55"/>
      <c r="F71" s="60"/>
      <c r="AZ71" s="73"/>
      <c r="BA71" s="92"/>
    </row>
    <row r="72" spans="1:53" x14ac:dyDescent="0.25">
      <c r="D72" s="54">
        <v>3</v>
      </c>
      <c r="E72" s="55"/>
      <c r="F72" s="60"/>
      <c r="AZ72" s="73"/>
      <c r="BA72" s="92"/>
    </row>
    <row r="73" spans="1:53" x14ac:dyDescent="0.25">
      <c r="D73" s="54">
        <v>4</v>
      </c>
      <c r="E73" s="55"/>
      <c r="F73" s="60"/>
      <c r="AZ73" s="73"/>
      <c r="BA73" s="92"/>
    </row>
    <row r="74" spans="1:53" x14ac:dyDescent="0.25">
      <c r="D74" s="54">
        <v>5</v>
      </c>
      <c r="E74" s="55" t="s">
        <v>1476</v>
      </c>
      <c r="F74" s="60"/>
      <c r="AZ74" s="73"/>
      <c r="BA74" s="92"/>
    </row>
    <row r="75" spans="1:53" x14ac:dyDescent="0.25">
      <c r="D75" s="54">
        <v>99</v>
      </c>
      <c r="E75" s="55" t="s">
        <v>1477</v>
      </c>
      <c r="F75" s="60"/>
      <c r="AZ75" s="73"/>
      <c r="BA75" s="92"/>
    </row>
    <row r="76" spans="1:53" x14ac:dyDescent="0.25">
      <c r="D76" s="54">
        <v>90</v>
      </c>
      <c r="E76" s="55" t="s">
        <v>1478</v>
      </c>
      <c r="F76" s="60"/>
      <c r="AZ76" s="73"/>
      <c r="BA76" s="92"/>
    </row>
  </sheetData>
  <protectedRanges>
    <protectedRange sqref="B1 D1" name="Bereich1_1"/>
  </protectedRanges>
  <autoFilter ref="A2:BA76"/>
  <customSheetViews>
    <customSheetView guid="{49D75C27-2B61-4FE1-93CF-9499F5D6423E}" scale="80" showAutoFilter="1" topLeftCell="AL1">
      <pane ySplit="2" topLeftCell="A67" activePane="bottomLeft" state="frozen"/>
      <selection pane="bottomLeft" activeCell="BA67" sqref="BA67"/>
      <pageMargins left="0.7" right="0.7" top="0.78740157499999996" bottom="0.78740157499999996" header="0.3" footer="0.3"/>
      <pageSetup paperSize="9" orientation="portrait" r:id="rId1"/>
      <autoFilter ref="A2:BA78"/>
    </customSheetView>
  </customSheetViews>
  <mergeCells count="19">
    <mergeCell ref="AM1:AP1"/>
    <mergeCell ref="M1:M2"/>
    <mergeCell ref="N1:N2"/>
    <mergeCell ref="S1:W1"/>
    <mergeCell ref="X1:AB1"/>
    <mergeCell ref="AC1:AG1"/>
    <mergeCell ref="AH1:AL1"/>
    <mergeCell ref="L1:L2"/>
    <mergeCell ref="A1:A2"/>
    <mergeCell ref="B1:B2"/>
    <mergeCell ref="C1:C2"/>
    <mergeCell ref="D1:D2"/>
    <mergeCell ref="E1:E2"/>
    <mergeCell ref="F1:F2"/>
    <mergeCell ref="G1:G2"/>
    <mergeCell ref="H1:H2"/>
    <mergeCell ref="I1:I2"/>
    <mergeCell ref="J1:J2"/>
    <mergeCell ref="K1:K2"/>
  </mergeCells>
  <conditionalFormatting sqref="A3:AY65">
    <cfRule type="expression" dxfId="11" priority="1">
      <formula>$D3="99"</formula>
    </cfRule>
  </conditionalFormatting>
  <pageMargins left="0.7" right="0.7" top="0.78740157499999996" bottom="0.78740157499999996"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8"/>
  <sheetViews>
    <sheetView zoomScale="80" zoomScaleNormal="80" workbookViewId="0">
      <pane ySplit="2" topLeftCell="A3" activePane="bottomLeft" state="frozen"/>
      <selection pane="bottomLeft" sqref="A1:A2"/>
    </sheetView>
  </sheetViews>
  <sheetFormatPr baseColWidth="10" defaultColWidth="11.42578125" defaultRowHeight="15" x14ac:dyDescent="0.25"/>
  <cols>
    <col min="1" max="1" width="6.28515625" style="16" customWidth="1"/>
    <col min="2" max="2" width="3.85546875" style="16" customWidth="1"/>
    <col min="3" max="3" width="3.5703125" style="16" customWidth="1"/>
    <col min="4" max="4" width="3.7109375" style="16" customWidth="1"/>
    <col min="5" max="5" width="17.28515625" style="16" customWidth="1"/>
    <col min="6" max="6" width="42.7109375" style="16" customWidth="1"/>
    <col min="7" max="7" width="10.7109375" style="16" bestFit="1" customWidth="1"/>
    <col min="8" max="8" width="60.140625" style="16" bestFit="1" customWidth="1"/>
    <col min="9" max="10" width="14.5703125" style="16" customWidth="1"/>
    <col min="11" max="11" width="33" style="16" customWidth="1"/>
    <col min="12" max="12" width="15.5703125" style="16" customWidth="1"/>
    <col min="13" max="13" width="19.42578125" style="16" customWidth="1"/>
    <col min="14" max="14" width="36.140625" style="16" customWidth="1"/>
    <col min="15" max="15" width="14.85546875" style="41" customWidth="1"/>
    <col min="16" max="16" width="16.140625" style="41" customWidth="1"/>
    <col min="17" max="17" width="14.85546875" style="41" customWidth="1"/>
    <col min="18" max="18" width="15.42578125" style="41" customWidth="1"/>
    <col min="19" max="19" width="15.5703125" style="41" customWidth="1"/>
    <col min="20" max="20" width="47.7109375" style="16" customWidth="1"/>
    <col min="21" max="21" width="15.7109375" style="41" customWidth="1"/>
    <col min="22" max="22" width="47.7109375" style="16" customWidth="1"/>
    <col min="23" max="23" width="17.7109375" style="41" customWidth="1"/>
    <col min="24" max="24" width="15.85546875" style="41" customWidth="1"/>
    <col min="25" max="25" width="48" style="16" customWidth="1"/>
    <col min="26" max="26" width="15.7109375" style="41" customWidth="1"/>
    <col min="27" max="27" width="47.7109375" style="16" customWidth="1"/>
    <col min="28" max="28" width="17.7109375" style="41" customWidth="1"/>
    <col min="29" max="29" width="15.85546875" style="41" customWidth="1"/>
    <col min="30" max="30" width="47.7109375" style="16" customWidth="1"/>
    <col min="31" max="31" width="15.7109375" style="41" customWidth="1"/>
    <col min="32" max="32" width="47.7109375" style="16" customWidth="1"/>
    <col min="33" max="33" width="17.7109375" style="41" customWidth="1"/>
    <col min="34" max="34" width="15.7109375" style="41" customWidth="1"/>
    <col min="35" max="35" width="47.7109375" style="16" customWidth="1"/>
    <col min="36" max="36" width="15.7109375" style="41" customWidth="1"/>
    <col min="37" max="37" width="47.7109375" style="16" customWidth="1"/>
    <col min="38" max="38" width="17.7109375" style="41" customWidth="1"/>
    <col min="39" max="39" width="15.85546875" style="41" customWidth="1"/>
    <col min="40" max="40" width="47.7109375" style="16" customWidth="1"/>
    <col min="41" max="41" width="15.5703125" style="41" customWidth="1"/>
    <col min="42" max="42" width="48.140625" style="16" customWidth="1"/>
    <col min="43" max="44" width="22.28515625" style="41" customWidth="1"/>
    <col min="45" max="45" width="21.140625" style="16" customWidth="1"/>
    <col min="46" max="47" width="15.42578125" style="41" bestFit="1" customWidth="1"/>
    <col min="48" max="48" width="13.7109375" style="41" customWidth="1"/>
    <col min="49" max="51" width="13.5703125" style="41" customWidth="1"/>
    <col min="52" max="52" width="12.42578125" style="16" bestFit="1" customWidth="1"/>
    <col min="53" max="53" width="14.28515625" style="16" bestFit="1" customWidth="1"/>
    <col min="54" max="16384" width="11.42578125" style="16"/>
  </cols>
  <sheetData>
    <row r="1" spans="1:53" s="29" customFormat="1" ht="14.25" thickBot="1" x14ac:dyDescent="0.3">
      <c r="A1" s="151" t="s">
        <v>1432</v>
      </c>
      <c r="B1" s="153" t="s">
        <v>6</v>
      </c>
      <c r="C1" s="153" t="s">
        <v>7</v>
      </c>
      <c r="D1" s="153" t="s">
        <v>8</v>
      </c>
      <c r="E1" s="155" t="s">
        <v>9</v>
      </c>
      <c r="F1" s="155" t="s">
        <v>10</v>
      </c>
      <c r="G1" s="155" t="s">
        <v>11</v>
      </c>
      <c r="H1" s="157" t="s">
        <v>12</v>
      </c>
      <c r="I1" s="149" t="s">
        <v>13</v>
      </c>
      <c r="J1" s="155" t="s">
        <v>14</v>
      </c>
      <c r="K1" s="157" t="s">
        <v>15</v>
      </c>
      <c r="L1" s="149" t="s">
        <v>16</v>
      </c>
      <c r="M1" s="155" t="s">
        <v>17</v>
      </c>
      <c r="N1" s="157" t="s">
        <v>18</v>
      </c>
      <c r="O1" s="15"/>
      <c r="P1" s="15"/>
      <c r="Q1" s="15"/>
      <c r="R1" s="15"/>
      <c r="S1" s="159" t="s">
        <v>0</v>
      </c>
      <c r="T1" s="160"/>
      <c r="U1" s="160"/>
      <c r="V1" s="160"/>
      <c r="W1" s="161"/>
      <c r="X1" s="159" t="s">
        <v>1</v>
      </c>
      <c r="Y1" s="160"/>
      <c r="Z1" s="160"/>
      <c r="AA1" s="160"/>
      <c r="AB1" s="161"/>
      <c r="AC1" s="159" t="s">
        <v>2</v>
      </c>
      <c r="AD1" s="160"/>
      <c r="AE1" s="160"/>
      <c r="AF1" s="160"/>
      <c r="AG1" s="161"/>
      <c r="AH1" s="159" t="s">
        <v>3</v>
      </c>
      <c r="AI1" s="160"/>
      <c r="AJ1" s="160"/>
      <c r="AK1" s="160"/>
      <c r="AL1" s="161"/>
      <c r="AM1" s="159" t="s">
        <v>4</v>
      </c>
      <c r="AN1" s="160"/>
      <c r="AO1" s="160"/>
      <c r="AP1" s="161"/>
      <c r="AQ1" s="15"/>
      <c r="AR1" s="15"/>
      <c r="AS1" s="15"/>
      <c r="AT1" s="15"/>
      <c r="AU1" s="15"/>
      <c r="AV1" s="15"/>
      <c r="AW1" s="15"/>
      <c r="AX1" s="15"/>
      <c r="AY1" s="15"/>
    </row>
    <row r="2" spans="1:53" s="29" customFormat="1" ht="41.25" thickBot="1" x14ac:dyDescent="0.3">
      <c r="A2" s="152"/>
      <c r="B2" s="154"/>
      <c r="C2" s="154"/>
      <c r="D2" s="154"/>
      <c r="E2" s="156"/>
      <c r="F2" s="156"/>
      <c r="G2" s="156"/>
      <c r="H2" s="158"/>
      <c r="I2" s="150"/>
      <c r="J2" s="156"/>
      <c r="K2" s="158"/>
      <c r="L2" s="150"/>
      <c r="M2" s="156" t="s">
        <v>17</v>
      </c>
      <c r="N2" s="158"/>
      <c r="O2" s="30" t="s">
        <v>19</v>
      </c>
      <c r="P2" s="30" t="s">
        <v>20</v>
      </c>
      <c r="Q2" s="30" t="s">
        <v>21</v>
      </c>
      <c r="R2" s="30" t="s">
        <v>22</v>
      </c>
      <c r="S2" s="30" t="s">
        <v>23</v>
      </c>
      <c r="T2" s="31" t="s">
        <v>24</v>
      </c>
      <c r="U2" s="31" t="s">
        <v>25</v>
      </c>
      <c r="V2" s="32" t="s">
        <v>24</v>
      </c>
      <c r="W2" s="31" t="s">
        <v>26</v>
      </c>
      <c r="X2" s="30" t="s">
        <v>27</v>
      </c>
      <c r="Y2" s="30" t="s">
        <v>28</v>
      </c>
      <c r="Z2" s="30" t="s">
        <v>29</v>
      </c>
      <c r="AA2" s="30" t="s">
        <v>28</v>
      </c>
      <c r="AB2" s="33" t="s">
        <v>30</v>
      </c>
      <c r="AC2" s="30" t="s">
        <v>31</v>
      </c>
      <c r="AD2" s="30" t="s">
        <v>32</v>
      </c>
      <c r="AE2" s="30" t="s">
        <v>33</v>
      </c>
      <c r="AF2" s="30" t="s">
        <v>32</v>
      </c>
      <c r="AG2" s="33" t="s">
        <v>34</v>
      </c>
      <c r="AH2" s="30" t="s">
        <v>35</v>
      </c>
      <c r="AI2" s="30" t="s">
        <v>36</v>
      </c>
      <c r="AJ2" s="30" t="s">
        <v>1430</v>
      </c>
      <c r="AK2" s="30" t="s">
        <v>36</v>
      </c>
      <c r="AL2" s="30" t="s">
        <v>38</v>
      </c>
      <c r="AM2" s="30" t="s">
        <v>39</v>
      </c>
      <c r="AN2" s="30" t="s">
        <v>40</v>
      </c>
      <c r="AO2" s="30" t="s">
        <v>41</v>
      </c>
      <c r="AP2" s="30" t="s">
        <v>40</v>
      </c>
      <c r="AQ2" s="30" t="s">
        <v>42</v>
      </c>
      <c r="AR2" s="30" t="s">
        <v>43</v>
      </c>
      <c r="AS2" s="30" t="s">
        <v>44</v>
      </c>
      <c r="AT2" s="30" t="s">
        <v>45</v>
      </c>
      <c r="AU2" s="30" t="s">
        <v>46</v>
      </c>
      <c r="AV2" s="30" t="s">
        <v>47</v>
      </c>
      <c r="AW2" s="30" t="s">
        <v>48</v>
      </c>
      <c r="AX2" s="30" t="s">
        <v>49</v>
      </c>
      <c r="AY2" s="30" t="s">
        <v>50</v>
      </c>
    </row>
    <row r="3" spans="1:53" ht="47.25" x14ac:dyDescent="0.25">
      <c r="A3" s="73"/>
      <c r="B3" s="74" t="s">
        <v>87</v>
      </c>
      <c r="C3" s="75" t="s">
        <v>52</v>
      </c>
      <c r="D3" s="75">
        <v>1</v>
      </c>
      <c r="E3" s="74" t="s">
        <v>88</v>
      </c>
      <c r="F3" s="76" t="s">
        <v>89</v>
      </c>
      <c r="G3" s="75">
        <v>57100</v>
      </c>
      <c r="H3" s="76" t="s">
        <v>90</v>
      </c>
      <c r="I3" s="74" t="s">
        <v>56</v>
      </c>
      <c r="J3" s="74" t="s">
        <v>56</v>
      </c>
      <c r="K3" s="74" t="s">
        <v>56</v>
      </c>
      <c r="L3" s="75" t="s">
        <v>91</v>
      </c>
      <c r="M3" s="17" t="s">
        <v>92</v>
      </c>
      <c r="N3" s="74" t="s">
        <v>93</v>
      </c>
      <c r="O3" s="86">
        <v>0</v>
      </c>
      <c r="P3" s="86">
        <v>0</v>
      </c>
      <c r="Q3" s="86">
        <v>0</v>
      </c>
      <c r="R3" s="86">
        <v>0</v>
      </c>
      <c r="S3" s="86">
        <v>0</v>
      </c>
      <c r="T3" s="77" t="s">
        <v>56</v>
      </c>
      <c r="U3" s="86">
        <v>690000</v>
      </c>
      <c r="V3" s="77" t="s">
        <v>94</v>
      </c>
      <c r="W3" s="86">
        <v>0</v>
      </c>
      <c r="X3" s="86">
        <v>0</v>
      </c>
      <c r="Y3" s="77" t="s">
        <v>56</v>
      </c>
      <c r="Z3" s="86">
        <v>0</v>
      </c>
      <c r="AA3" s="77" t="s">
        <v>56</v>
      </c>
      <c r="AB3" s="86">
        <v>0</v>
      </c>
      <c r="AC3" s="86">
        <v>0</v>
      </c>
      <c r="AD3" s="77" t="s">
        <v>56</v>
      </c>
      <c r="AE3" s="86">
        <v>0</v>
      </c>
      <c r="AF3" s="77" t="s">
        <v>56</v>
      </c>
      <c r="AG3" s="86">
        <v>0</v>
      </c>
      <c r="AH3" s="86">
        <v>0</v>
      </c>
      <c r="AI3" s="77" t="s">
        <v>56</v>
      </c>
      <c r="AJ3" s="86">
        <v>0</v>
      </c>
      <c r="AK3" s="77" t="s">
        <v>56</v>
      </c>
      <c r="AL3" s="86">
        <v>0</v>
      </c>
      <c r="AM3" s="86">
        <v>0</v>
      </c>
      <c r="AN3" s="77" t="s">
        <v>56</v>
      </c>
      <c r="AO3" s="86">
        <v>0</v>
      </c>
      <c r="AP3" s="77" t="s">
        <v>56</v>
      </c>
      <c r="AQ3" s="86">
        <f t="shared" ref="AQ3:AQ38" si="0">O3+Q3+S3+X3+AC3+AH3+AM3</f>
        <v>0</v>
      </c>
      <c r="AR3" s="89">
        <f t="shared" ref="AR3:AR38" si="1">P3+R3+U3+W3+Z3+AB3+AE3+AG3+AJ3+AL3+AO3</f>
        <v>690000</v>
      </c>
      <c r="AS3" s="78" t="s">
        <v>60</v>
      </c>
      <c r="AT3" s="86">
        <v>0</v>
      </c>
      <c r="AU3" s="86">
        <v>0</v>
      </c>
      <c r="AV3" s="86">
        <v>0</v>
      </c>
      <c r="AW3" s="86">
        <v>0</v>
      </c>
      <c r="AX3" s="86">
        <v>0</v>
      </c>
      <c r="AY3" s="86">
        <v>0</v>
      </c>
      <c r="AZ3" s="73"/>
      <c r="BA3" s="92"/>
    </row>
    <row r="4" spans="1:53" ht="78.75" x14ac:dyDescent="0.25">
      <c r="A4" s="73"/>
      <c r="B4" s="74" t="s">
        <v>87</v>
      </c>
      <c r="C4" s="75" t="s">
        <v>201</v>
      </c>
      <c r="D4" s="75">
        <v>1</v>
      </c>
      <c r="E4" s="74" t="s">
        <v>211</v>
      </c>
      <c r="F4" s="76" t="s">
        <v>212</v>
      </c>
      <c r="G4" s="75">
        <v>11402</v>
      </c>
      <c r="H4" s="76" t="s">
        <v>207</v>
      </c>
      <c r="I4" s="74" t="s">
        <v>56</v>
      </c>
      <c r="J4" s="74" t="s">
        <v>56</v>
      </c>
      <c r="K4" s="74" t="s">
        <v>56</v>
      </c>
      <c r="L4" s="75" t="s">
        <v>213</v>
      </c>
      <c r="M4" s="17" t="s">
        <v>214</v>
      </c>
      <c r="N4" s="74" t="s">
        <v>215</v>
      </c>
      <c r="O4" s="86">
        <v>0</v>
      </c>
      <c r="P4" s="86">
        <v>85263.58</v>
      </c>
      <c r="Q4" s="86">
        <v>0</v>
      </c>
      <c r="R4" s="86">
        <v>472200.7</v>
      </c>
      <c r="S4" s="86">
        <v>0</v>
      </c>
      <c r="T4" s="77" t="s">
        <v>56</v>
      </c>
      <c r="U4" s="86">
        <v>500000</v>
      </c>
      <c r="V4" s="77" t="s">
        <v>216</v>
      </c>
      <c r="W4" s="86">
        <v>0</v>
      </c>
      <c r="X4" s="86">
        <v>0</v>
      </c>
      <c r="Y4" s="77" t="s">
        <v>56</v>
      </c>
      <c r="Z4" s="86">
        <v>500000</v>
      </c>
      <c r="AA4" s="77" t="s">
        <v>216</v>
      </c>
      <c r="AB4" s="86">
        <v>0</v>
      </c>
      <c r="AC4" s="86">
        <v>0</v>
      </c>
      <c r="AD4" s="77" t="s">
        <v>56</v>
      </c>
      <c r="AE4" s="86">
        <v>500000</v>
      </c>
      <c r="AF4" s="77" t="s">
        <v>216</v>
      </c>
      <c r="AG4" s="86">
        <v>0</v>
      </c>
      <c r="AH4" s="86">
        <v>0</v>
      </c>
      <c r="AI4" s="77" t="s">
        <v>56</v>
      </c>
      <c r="AJ4" s="86">
        <v>500000</v>
      </c>
      <c r="AK4" s="77" t="s">
        <v>216</v>
      </c>
      <c r="AL4" s="86">
        <v>0</v>
      </c>
      <c r="AM4" s="86">
        <v>0</v>
      </c>
      <c r="AN4" s="77" t="s">
        <v>56</v>
      </c>
      <c r="AO4" s="86">
        <v>500000</v>
      </c>
      <c r="AP4" s="77" t="s">
        <v>216</v>
      </c>
      <c r="AQ4" s="86">
        <f t="shared" si="0"/>
        <v>0</v>
      </c>
      <c r="AR4" s="89">
        <f t="shared" si="1"/>
        <v>3057464.2800000003</v>
      </c>
      <c r="AS4" s="78" t="s">
        <v>60</v>
      </c>
      <c r="AT4" s="86">
        <v>0</v>
      </c>
      <c r="AU4" s="86">
        <v>0</v>
      </c>
      <c r="AV4" s="86">
        <v>0</v>
      </c>
      <c r="AW4" s="86">
        <v>0</v>
      </c>
      <c r="AX4" s="86">
        <v>0</v>
      </c>
      <c r="AY4" s="86">
        <v>0</v>
      </c>
      <c r="AZ4" s="73"/>
      <c r="BA4" s="92"/>
    </row>
    <row r="5" spans="1:53" ht="31.5" x14ac:dyDescent="0.25">
      <c r="A5" s="73"/>
      <c r="B5" s="74" t="s">
        <v>87</v>
      </c>
      <c r="C5" s="75" t="s">
        <v>201</v>
      </c>
      <c r="D5" s="75">
        <v>1</v>
      </c>
      <c r="E5" s="74" t="s">
        <v>228</v>
      </c>
      <c r="F5" s="76" t="s">
        <v>229</v>
      </c>
      <c r="G5" s="75">
        <v>11402</v>
      </c>
      <c r="H5" s="76" t="s">
        <v>207</v>
      </c>
      <c r="I5" s="74" t="s">
        <v>56</v>
      </c>
      <c r="J5" s="74" t="s">
        <v>56</v>
      </c>
      <c r="K5" s="74" t="s">
        <v>56</v>
      </c>
      <c r="L5" s="75">
        <v>14363000</v>
      </c>
      <c r="M5" s="17" t="s">
        <v>230</v>
      </c>
      <c r="N5" s="74" t="s">
        <v>231</v>
      </c>
      <c r="O5" s="86">
        <v>0</v>
      </c>
      <c r="P5" s="86">
        <v>0</v>
      </c>
      <c r="Q5" s="86">
        <v>0</v>
      </c>
      <c r="R5" s="86">
        <v>0</v>
      </c>
      <c r="S5" s="86">
        <v>0</v>
      </c>
      <c r="T5" s="77" t="s">
        <v>56</v>
      </c>
      <c r="U5" s="86">
        <v>0</v>
      </c>
      <c r="V5" s="77" t="s">
        <v>56</v>
      </c>
      <c r="W5" s="86">
        <v>0</v>
      </c>
      <c r="X5" s="86">
        <v>0</v>
      </c>
      <c r="Y5" s="77" t="s">
        <v>56</v>
      </c>
      <c r="Z5" s="86">
        <v>70000</v>
      </c>
      <c r="AA5" s="77" t="s">
        <v>232</v>
      </c>
      <c r="AB5" s="86">
        <v>0</v>
      </c>
      <c r="AC5" s="86">
        <v>0</v>
      </c>
      <c r="AD5" s="77" t="s">
        <v>56</v>
      </c>
      <c r="AE5" s="86">
        <v>0</v>
      </c>
      <c r="AF5" s="77" t="s">
        <v>56</v>
      </c>
      <c r="AG5" s="86">
        <v>0</v>
      </c>
      <c r="AH5" s="86">
        <v>0</v>
      </c>
      <c r="AI5" s="77" t="s">
        <v>56</v>
      </c>
      <c r="AJ5" s="86">
        <v>0</v>
      </c>
      <c r="AK5" s="77" t="s">
        <v>56</v>
      </c>
      <c r="AL5" s="86">
        <v>0</v>
      </c>
      <c r="AM5" s="86">
        <v>0</v>
      </c>
      <c r="AN5" s="77" t="s">
        <v>56</v>
      </c>
      <c r="AO5" s="86">
        <v>0</v>
      </c>
      <c r="AP5" s="77" t="s">
        <v>56</v>
      </c>
      <c r="AQ5" s="86">
        <f t="shared" si="0"/>
        <v>0</v>
      </c>
      <c r="AR5" s="89">
        <f t="shared" si="1"/>
        <v>70000</v>
      </c>
      <c r="AS5" s="78" t="s">
        <v>60</v>
      </c>
      <c r="AT5" s="86">
        <v>0</v>
      </c>
      <c r="AU5" s="86">
        <v>0</v>
      </c>
      <c r="AV5" s="86">
        <v>0</v>
      </c>
      <c r="AW5" s="86">
        <v>0</v>
      </c>
      <c r="AX5" s="86">
        <v>0</v>
      </c>
      <c r="AY5" s="86">
        <v>0</v>
      </c>
      <c r="AZ5" s="73"/>
      <c r="BA5" s="92"/>
    </row>
    <row r="6" spans="1:53" ht="31.5" x14ac:dyDescent="0.25">
      <c r="A6" s="73"/>
      <c r="B6" s="74" t="s">
        <v>87</v>
      </c>
      <c r="C6" s="75" t="s">
        <v>201</v>
      </c>
      <c r="D6" s="75">
        <v>1</v>
      </c>
      <c r="E6" s="74" t="s">
        <v>264</v>
      </c>
      <c r="F6" s="76" t="s">
        <v>265</v>
      </c>
      <c r="G6" s="75">
        <v>55501</v>
      </c>
      <c r="H6" s="76" t="s">
        <v>245</v>
      </c>
      <c r="I6" s="74" t="s">
        <v>56</v>
      </c>
      <c r="J6" s="74" t="s">
        <v>56</v>
      </c>
      <c r="K6" s="74" t="s">
        <v>56</v>
      </c>
      <c r="L6" s="75" t="s">
        <v>79</v>
      </c>
      <c r="M6" s="17" t="s">
        <v>266</v>
      </c>
      <c r="N6" s="74" t="s">
        <v>267</v>
      </c>
      <c r="O6" s="86">
        <v>0</v>
      </c>
      <c r="P6" s="86">
        <v>187799.26</v>
      </c>
      <c r="Q6" s="86">
        <v>0</v>
      </c>
      <c r="R6" s="86">
        <v>16690.759999999998</v>
      </c>
      <c r="S6" s="86">
        <v>0</v>
      </c>
      <c r="T6" s="77" t="s">
        <v>56</v>
      </c>
      <c r="U6" s="86">
        <v>16200</v>
      </c>
      <c r="V6" s="77" t="s">
        <v>268</v>
      </c>
      <c r="W6" s="86">
        <v>0</v>
      </c>
      <c r="X6" s="86">
        <v>0</v>
      </c>
      <c r="Y6" s="77" t="s">
        <v>56</v>
      </c>
      <c r="Z6" s="86">
        <v>33000</v>
      </c>
      <c r="AA6" s="77" t="s">
        <v>269</v>
      </c>
      <c r="AB6" s="86">
        <v>0</v>
      </c>
      <c r="AC6" s="86">
        <v>0</v>
      </c>
      <c r="AD6" s="77" t="s">
        <v>56</v>
      </c>
      <c r="AE6" s="86">
        <v>200000</v>
      </c>
      <c r="AF6" s="77" t="s">
        <v>270</v>
      </c>
      <c r="AG6" s="86">
        <v>0</v>
      </c>
      <c r="AH6" s="86">
        <v>0</v>
      </c>
      <c r="AI6" s="77" t="s">
        <v>56</v>
      </c>
      <c r="AJ6" s="86">
        <v>50000</v>
      </c>
      <c r="AK6" s="77" t="s">
        <v>271</v>
      </c>
      <c r="AL6" s="86">
        <v>0</v>
      </c>
      <c r="AM6" s="86">
        <v>0</v>
      </c>
      <c r="AN6" s="77" t="s">
        <v>56</v>
      </c>
      <c r="AO6" s="86">
        <v>0</v>
      </c>
      <c r="AP6" s="77" t="s">
        <v>56</v>
      </c>
      <c r="AQ6" s="86">
        <f t="shared" si="0"/>
        <v>0</v>
      </c>
      <c r="AR6" s="89">
        <f t="shared" si="1"/>
        <v>503690.02</v>
      </c>
      <c r="AS6" s="78" t="s">
        <v>60</v>
      </c>
      <c r="AT6" s="86">
        <v>0</v>
      </c>
      <c r="AU6" s="86">
        <v>0</v>
      </c>
      <c r="AV6" s="86">
        <v>0</v>
      </c>
      <c r="AW6" s="86">
        <v>0</v>
      </c>
      <c r="AX6" s="86">
        <v>0</v>
      </c>
      <c r="AY6" s="86">
        <v>0</v>
      </c>
      <c r="AZ6" s="73"/>
      <c r="BA6" s="92"/>
    </row>
    <row r="7" spans="1:53" s="73" customFormat="1" ht="31.5" x14ac:dyDescent="0.25">
      <c r="B7" s="74" t="s">
        <v>87</v>
      </c>
      <c r="C7" s="75" t="s">
        <v>338</v>
      </c>
      <c r="D7" s="75">
        <v>1</v>
      </c>
      <c r="E7" s="74" t="s">
        <v>339</v>
      </c>
      <c r="F7" s="76" t="s">
        <v>340</v>
      </c>
      <c r="G7" s="75">
        <v>12602</v>
      </c>
      <c r="H7" s="76" t="s">
        <v>341</v>
      </c>
      <c r="I7" s="74" t="s">
        <v>56</v>
      </c>
      <c r="J7" s="74" t="s">
        <v>56</v>
      </c>
      <c r="K7" s="74" t="s">
        <v>56</v>
      </c>
      <c r="L7" s="75" t="s">
        <v>318</v>
      </c>
      <c r="M7" s="17" t="s">
        <v>342</v>
      </c>
      <c r="N7" s="74" t="s">
        <v>340</v>
      </c>
      <c r="O7" s="86">
        <v>0</v>
      </c>
      <c r="P7" s="86">
        <v>0</v>
      </c>
      <c r="Q7" s="86">
        <v>0</v>
      </c>
      <c r="R7" s="86">
        <v>0</v>
      </c>
      <c r="S7" s="86">
        <v>0</v>
      </c>
      <c r="T7" s="77" t="s">
        <v>56</v>
      </c>
      <c r="U7" s="86">
        <v>50000</v>
      </c>
      <c r="V7" s="77" t="s">
        <v>343</v>
      </c>
      <c r="W7" s="86">
        <v>10000</v>
      </c>
      <c r="X7" s="86">
        <v>0</v>
      </c>
      <c r="Y7" s="77" t="s">
        <v>56</v>
      </c>
      <c r="Z7" s="86">
        <v>500000</v>
      </c>
      <c r="AA7" s="77" t="s">
        <v>343</v>
      </c>
      <c r="AB7" s="86">
        <v>0</v>
      </c>
      <c r="AC7" s="86">
        <v>0</v>
      </c>
      <c r="AD7" s="77" t="s">
        <v>56</v>
      </c>
      <c r="AE7" s="86">
        <v>0</v>
      </c>
      <c r="AF7" s="77" t="s">
        <v>56</v>
      </c>
      <c r="AG7" s="86">
        <v>0</v>
      </c>
      <c r="AH7" s="86">
        <v>0</v>
      </c>
      <c r="AI7" s="77" t="s">
        <v>56</v>
      </c>
      <c r="AJ7" s="86">
        <v>0</v>
      </c>
      <c r="AK7" s="77" t="s">
        <v>56</v>
      </c>
      <c r="AL7" s="86">
        <v>0</v>
      </c>
      <c r="AM7" s="86">
        <v>0</v>
      </c>
      <c r="AN7" s="77" t="s">
        <v>56</v>
      </c>
      <c r="AO7" s="86">
        <v>0</v>
      </c>
      <c r="AP7" s="77" t="s">
        <v>56</v>
      </c>
      <c r="AQ7" s="86">
        <f t="shared" si="0"/>
        <v>0</v>
      </c>
      <c r="AR7" s="89">
        <f t="shared" si="1"/>
        <v>560000</v>
      </c>
      <c r="AS7" s="78" t="s">
        <v>60</v>
      </c>
      <c r="AT7" s="86">
        <v>0</v>
      </c>
      <c r="AU7" s="86">
        <v>0</v>
      </c>
      <c r="AV7" s="86">
        <v>0</v>
      </c>
      <c r="AW7" s="86">
        <v>0</v>
      </c>
      <c r="AX7" s="86">
        <v>0</v>
      </c>
      <c r="AY7" s="86">
        <v>0</v>
      </c>
      <c r="BA7" s="92"/>
    </row>
    <row r="8" spans="1:53" s="64" customFormat="1" ht="31.5" x14ac:dyDescent="0.25">
      <c r="A8" s="73"/>
      <c r="B8" s="74" t="s">
        <v>87</v>
      </c>
      <c r="C8" s="75" t="s">
        <v>201</v>
      </c>
      <c r="D8" s="75">
        <v>1</v>
      </c>
      <c r="E8" s="74" t="s">
        <v>362</v>
      </c>
      <c r="F8" s="76" t="s">
        <v>363</v>
      </c>
      <c r="G8" s="75">
        <v>42403</v>
      </c>
      <c r="H8" s="76" t="s">
        <v>364</v>
      </c>
      <c r="I8" s="74" t="s">
        <v>56</v>
      </c>
      <c r="J8" s="74" t="s">
        <v>56</v>
      </c>
      <c r="K8" s="74" t="s">
        <v>56</v>
      </c>
      <c r="L8" s="75" t="s">
        <v>284</v>
      </c>
      <c r="M8" s="17" t="s">
        <v>365</v>
      </c>
      <c r="N8" s="74" t="s">
        <v>363</v>
      </c>
      <c r="O8" s="86">
        <v>0</v>
      </c>
      <c r="P8" s="86">
        <v>0</v>
      </c>
      <c r="Q8" s="86">
        <v>0</v>
      </c>
      <c r="R8" s="86">
        <v>0</v>
      </c>
      <c r="S8" s="86">
        <v>0</v>
      </c>
      <c r="T8" s="77" t="s">
        <v>56</v>
      </c>
      <c r="U8" s="86">
        <v>0</v>
      </c>
      <c r="V8" s="77" t="s">
        <v>56</v>
      </c>
      <c r="W8" s="86">
        <v>0</v>
      </c>
      <c r="X8" s="86">
        <v>0</v>
      </c>
      <c r="Y8" s="77" t="s">
        <v>56</v>
      </c>
      <c r="Z8" s="86">
        <v>0</v>
      </c>
      <c r="AA8" s="77" t="s">
        <v>56</v>
      </c>
      <c r="AB8" s="86">
        <v>0</v>
      </c>
      <c r="AC8" s="86">
        <v>0</v>
      </c>
      <c r="AD8" s="77" t="s">
        <v>56</v>
      </c>
      <c r="AE8" s="86">
        <v>0</v>
      </c>
      <c r="AF8" s="77" t="s">
        <v>56</v>
      </c>
      <c r="AG8" s="86">
        <v>0</v>
      </c>
      <c r="AH8" s="86">
        <v>0</v>
      </c>
      <c r="AI8" s="77" t="s">
        <v>56</v>
      </c>
      <c r="AJ8" s="86">
        <v>0</v>
      </c>
      <c r="AK8" s="77" t="s">
        <v>56</v>
      </c>
      <c r="AL8" s="86">
        <v>0</v>
      </c>
      <c r="AM8" s="86">
        <v>0</v>
      </c>
      <c r="AN8" s="77" t="s">
        <v>56</v>
      </c>
      <c r="AO8" s="86">
        <v>1080000</v>
      </c>
      <c r="AP8" s="77" t="s">
        <v>56</v>
      </c>
      <c r="AQ8" s="86">
        <f t="shared" si="0"/>
        <v>0</v>
      </c>
      <c r="AR8" s="89">
        <f t="shared" si="1"/>
        <v>1080000</v>
      </c>
      <c r="AS8" s="78" t="s">
        <v>60</v>
      </c>
      <c r="AT8" s="86">
        <v>0</v>
      </c>
      <c r="AU8" s="86">
        <v>0</v>
      </c>
      <c r="AV8" s="86">
        <v>0</v>
      </c>
      <c r="AW8" s="86">
        <v>0</v>
      </c>
      <c r="AX8" s="86">
        <v>0</v>
      </c>
      <c r="AY8" s="86">
        <v>0</v>
      </c>
      <c r="AZ8" s="73"/>
      <c r="BA8" s="92"/>
    </row>
    <row r="9" spans="1:53" ht="31.5" x14ac:dyDescent="0.25">
      <c r="A9" s="73"/>
      <c r="B9" s="74" t="s">
        <v>87</v>
      </c>
      <c r="C9" s="75" t="s">
        <v>314</v>
      </c>
      <c r="D9" s="75">
        <v>1</v>
      </c>
      <c r="E9" s="74" t="s">
        <v>378</v>
      </c>
      <c r="F9" s="76" t="s">
        <v>332</v>
      </c>
      <c r="G9" s="75">
        <v>54100</v>
      </c>
      <c r="H9" s="76" t="s">
        <v>379</v>
      </c>
      <c r="I9" s="74" t="s">
        <v>56</v>
      </c>
      <c r="J9" s="74" t="s">
        <v>56</v>
      </c>
      <c r="K9" s="74" t="s">
        <v>56</v>
      </c>
      <c r="L9" s="75" t="s">
        <v>104</v>
      </c>
      <c r="M9" s="17" t="s">
        <v>380</v>
      </c>
      <c r="N9" s="74" t="s">
        <v>381</v>
      </c>
      <c r="O9" s="86">
        <v>0</v>
      </c>
      <c r="P9" s="86">
        <v>0</v>
      </c>
      <c r="Q9" s="86">
        <v>0</v>
      </c>
      <c r="R9" s="86">
        <v>0</v>
      </c>
      <c r="S9" s="86">
        <v>0</v>
      </c>
      <c r="T9" s="77" t="s">
        <v>56</v>
      </c>
      <c r="U9" s="86">
        <v>350000</v>
      </c>
      <c r="V9" s="77" t="s">
        <v>382</v>
      </c>
      <c r="W9" s="86">
        <v>0</v>
      </c>
      <c r="X9" s="86">
        <v>0</v>
      </c>
      <c r="Y9" s="77" t="s">
        <v>56</v>
      </c>
      <c r="Z9" s="86">
        <v>0</v>
      </c>
      <c r="AA9" s="77" t="s">
        <v>56</v>
      </c>
      <c r="AB9" s="86">
        <v>0</v>
      </c>
      <c r="AC9" s="86">
        <v>0</v>
      </c>
      <c r="AD9" s="77" t="s">
        <v>56</v>
      </c>
      <c r="AE9" s="86">
        <v>0</v>
      </c>
      <c r="AF9" s="77" t="s">
        <v>56</v>
      </c>
      <c r="AG9" s="86">
        <v>0</v>
      </c>
      <c r="AH9" s="86">
        <v>0</v>
      </c>
      <c r="AI9" s="77" t="s">
        <v>56</v>
      </c>
      <c r="AJ9" s="86">
        <v>0</v>
      </c>
      <c r="AK9" s="77" t="s">
        <v>56</v>
      </c>
      <c r="AL9" s="86">
        <v>0</v>
      </c>
      <c r="AM9" s="86">
        <v>0</v>
      </c>
      <c r="AN9" s="77" t="s">
        <v>56</v>
      </c>
      <c r="AO9" s="86">
        <v>0</v>
      </c>
      <c r="AP9" s="77" t="s">
        <v>56</v>
      </c>
      <c r="AQ9" s="86">
        <f t="shared" si="0"/>
        <v>0</v>
      </c>
      <c r="AR9" s="89">
        <f t="shared" si="1"/>
        <v>350000</v>
      </c>
      <c r="AS9" s="78" t="s">
        <v>60</v>
      </c>
      <c r="AT9" s="86">
        <v>0</v>
      </c>
      <c r="AU9" s="86">
        <v>0</v>
      </c>
      <c r="AV9" s="86">
        <v>0</v>
      </c>
      <c r="AW9" s="86">
        <v>0</v>
      </c>
      <c r="AX9" s="86">
        <v>0</v>
      </c>
      <c r="AY9" s="86">
        <v>0</v>
      </c>
      <c r="AZ9" s="73"/>
      <c r="BA9" s="92"/>
    </row>
    <row r="10" spans="1:53" s="68" customFormat="1" ht="204.75" x14ac:dyDescent="0.25">
      <c r="A10" s="73"/>
      <c r="B10" s="74" t="s">
        <v>87</v>
      </c>
      <c r="C10" s="75" t="s">
        <v>314</v>
      </c>
      <c r="D10" s="75" t="s">
        <v>52</v>
      </c>
      <c r="E10" s="74" t="s">
        <v>544</v>
      </c>
      <c r="F10" s="76" t="s">
        <v>545</v>
      </c>
      <c r="G10" s="75">
        <v>11403</v>
      </c>
      <c r="H10" s="76" t="s">
        <v>317</v>
      </c>
      <c r="I10" s="74" t="s">
        <v>56</v>
      </c>
      <c r="J10" s="74" t="s">
        <v>56</v>
      </c>
      <c r="K10" s="74" t="s">
        <v>56</v>
      </c>
      <c r="L10" s="75" t="s">
        <v>79</v>
      </c>
      <c r="M10" s="17" t="s">
        <v>546</v>
      </c>
      <c r="N10" s="74" t="s">
        <v>547</v>
      </c>
      <c r="O10" s="86">
        <v>0</v>
      </c>
      <c r="P10" s="86">
        <f>478962.96 - 99594.03</f>
        <v>379368.93000000005</v>
      </c>
      <c r="Q10" s="86">
        <v>0</v>
      </c>
      <c r="R10" s="86">
        <f>345000+217130.13</f>
        <v>562130.13</v>
      </c>
      <c r="S10" s="86">
        <v>0</v>
      </c>
      <c r="T10" s="77" t="s">
        <v>56</v>
      </c>
      <c r="U10" s="86">
        <v>869000</v>
      </c>
      <c r="V10" s="77" t="s">
        <v>1529</v>
      </c>
      <c r="W10" s="86">
        <v>0</v>
      </c>
      <c r="X10" s="86">
        <v>0</v>
      </c>
      <c r="Y10" s="77" t="s">
        <v>56</v>
      </c>
      <c r="Z10" s="86">
        <v>357600</v>
      </c>
      <c r="AA10" s="77" t="s">
        <v>1530</v>
      </c>
      <c r="AB10" s="86">
        <v>0</v>
      </c>
      <c r="AC10" s="86">
        <v>0</v>
      </c>
      <c r="AD10" s="77" t="s">
        <v>56</v>
      </c>
      <c r="AE10" s="86">
        <v>143600</v>
      </c>
      <c r="AF10" s="77" t="s">
        <v>1531</v>
      </c>
      <c r="AG10" s="86">
        <v>0</v>
      </c>
      <c r="AH10" s="86">
        <v>0</v>
      </c>
      <c r="AI10" s="77" t="s">
        <v>56</v>
      </c>
      <c r="AJ10" s="86">
        <v>160000</v>
      </c>
      <c r="AK10" s="77" t="s">
        <v>549</v>
      </c>
      <c r="AL10" s="86">
        <v>0</v>
      </c>
      <c r="AM10" s="86">
        <v>0</v>
      </c>
      <c r="AN10" s="77" t="s">
        <v>56</v>
      </c>
      <c r="AO10" s="86">
        <v>200000</v>
      </c>
      <c r="AP10" s="77" t="s">
        <v>1532</v>
      </c>
      <c r="AQ10" s="86">
        <f t="shared" si="0"/>
        <v>0</v>
      </c>
      <c r="AR10" s="89">
        <f t="shared" si="1"/>
        <v>2671699.06</v>
      </c>
      <c r="AS10" s="78" t="s">
        <v>60</v>
      </c>
      <c r="AT10" s="86">
        <v>0</v>
      </c>
      <c r="AU10" s="86">
        <v>0</v>
      </c>
      <c r="AV10" s="86">
        <v>0</v>
      </c>
      <c r="AW10" s="86">
        <v>0</v>
      </c>
      <c r="AX10" s="86">
        <v>0</v>
      </c>
      <c r="AY10" s="86">
        <v>0</v>
      </c>
      <c r="AZ10" s="73"/>
      <c r="BA10" s="92"/>
    </row>
    <row r="11" spans="1:53" s="68" customFormat="1" ht="31.5" x14ac:dyDescent="0.25">
      <c r="A11" s="73"/>
      <c r="B11" s="74" t="s">
        <v>87</v>
      </c>
      <c r="C11" s="75" t="s">
        <v>314</v>
      </c>
      <c r="D11" s="75" t="s">
        <v>52</v>
      </c>
      <c r="E11" s="74" t="s">
        <v>550</v>
      </c>
      <c r="F11" s="76" t="s">
        <v>551</v>
      </c>
      <c r="G11" s="75">
        <v>54500</v>
      </c>
      <c r="H11" s="76" t="s">
        <v>552</v>
      </c>
      <c r="I11" s="74" t="s">
        <v>56</v>
      </c>
      <c r="J11" s="74" t="s">
        <v>56</v>
      </c>
      <c r="K11" s="74" t="s">
        <v>56</v>
      </c>
      <c r="L11" s="75" t="s">
        <v>79</v>
      </c>
      <c r="M11" s="17" t="s">
        <v>553</v>
      </c>
      <c r="N11" s="74" t="s">
        <v>554</v>
      </c>
      <c r="O11" s="86">
        <v>0</v>
      </c>
      <c r="P11" s="86">
        <v>25995</v>
      </c>
      <c r="Q11" s="86">
        <v>0</v>
      </c>
      <c r="R11" s="86">
        <v>150000</v>
      </c>
      <c r="S11" s="86">
        <v>0</v>
      </c>
      <c r="T11" s="77" t="s">
        <v>56</v>
      </c>
      <c r="U11" s="86">
        <v>0</v>
      </c>
      <c r="V11" s="77" t="s">
        <v>56</v>
      </c>
      <c r="W11" s="86">
        <v>0</v>
      </c>
      <c r="X11" s="86">
        <v>0</v>
      </c>
      <c r="Y11" s="77" t="s">
        <v>56</v>
      </c>
      <c r="Z11" s="86">
        <v>0</v>
      </c>
      <c r="AA11" s="77" t="s">
        <v>56</v>
      </c>
      <c r="AB11" s="86">
        <v>0</v>
      </c>
      <c r="AC11" s="86">
        <v>0</v>
      </c>
      <c r="AD11" s="77" t="s">
        <v>56</v>
      </c>
      <c r="AE11" s="86">
        <v>300000</v>
      </c>
      <c r="AF11" s="77" t="s">
        <v>555</v>
      </c>
      <c r="AG11" s="86">
        <v>0</v>
      </c>
      <c r="AH11" s="86">
        <v>0</v>
      </c>
      <c r="AI11" s="77" t="s">
        <v>56</v>
      </c>
      <c r="AJ11" s="86">
        <v>160000</v>
      </c>
      <c r="AK11" s="77" t="s">
        <v>556</v>
      </c>
      <c r="AL11" s="86">
        <v>0</v>
      </c>
      <c r="AM11" s="86">
        <v>0</v>
      </c>
      <c r="AN11" s="77" t="s">
        <v>56</v>
      </c>
      <c r="AO11" s="86">
        <v>0</v>
      </c>
      <c r="AP11" s="77" t="s">
        <v>56</v>
      </c>
      <c r="AQ11" s="86">
        <f t="shared" si="0"/>
        <v>0</v>
      </c>
      <c r="AR11" s="89">
        <f t="shared" si="1"/>
        <v>635995</v>
      </c>
      <c r="AS11" s="78" t="s">
        <v>60</v>
      </c>
      <c r="AT11" s="86">
        <v>0</v>
      </c>
      <c r="AU11" s="86">
        <v>0</v>
      </c>
      <c r="AV11" s="86">
        <v>0</v>
      </c>
      <c r="AW11" s="86">
        <v>0</v>
      </c>
      <c r="AX11" s="86">
        <v>0</v>
      </c>
      <c r="AY11" s="86">
        <v>0</v>
      </c>
      <c r="AZ11" s="73"/>
      <c r="BA11" s="92"/>
    </row>
    <row r="12" spans="1:53" ht="47.25" x14ac:dyDescent="0.25">
      <c r="A12" s="73"/>
      <c r="B12" s="74" t="s">
        <v>87</v>
      </c>
      <c r="C12" s="75" t="s">
        <v>314</v>
      </c>
      <c r="D12" s="75" t="s">
        <v>52</v>
      </c>
      <c r="E12" s="74" t="s">
        <v>679</v>
      </c>
      <c r="F12" s="76" t="s">
        <v>680</v>
      </c>
      <c r="G12" s="75">
        <v>54100</v>
      </c>
      <c r="H12" s="76" t="s">
        <v>379</v>
      </c>
      <c r="I12" s="74" t="s">
        <v>56</v>
      </c>
      <c r="J12" s="74" t="s">
        <v>56</v>
      </c>
      <c r="K12" s="74" t="s">
        <v>56</v>
      </c>
      <c r="L12" s="75" t="s">
        <v>284</v>
      </c>
      <c r="M12" s="17" t="s">
        <v>681</v>
      </c>
      <c r="N12" s="74" t="s">
        <v>682</v>
      </c>
      <c r="O12" s="86">
        <v>0</v>
      </c>
      <c r="P12" s="86">
        <v>0</v>
      </c>
      <c r="Q12" s="86">
        <v>0</v>
      </c>
      <c r="R12" s="86">
        <v>0</v>
      </c>
      <c r="S12" s="86">
        <v>0</v>
      </c>
      <c r="T12" s="77" t="s">
        <v>56</v>
      </c>
      <c r="U12" s="86">
        <v>335000</v>
      </c>
      <c r="V12" s="77" t="s">
        <v>678</v>
      </c>
      <c r="W12" s="86">
        <v>0</v>
      </c>
      <c r="X12" s="86">
        <v>0</v>
      </c>
      <c r="Y12" s="77" t="s">
        <v>56</v>
      </c>
      <c r="Z12" s="86">
        <v>335000</v>
      </c>
      <c r="AA12" s="77" t="s">
        <v>678</v>
      </c>
      <c r="AB12" s="86">
        <v>0</v>
      </c>
      <c r="AC12" s="86">
        <v>0</v>
      </c>
      <c r="AD12" s="77" t="s">
        <v>56</v>
      </c>
      <c r="AE12" s="86">
        <v>335000</v>
      </c>
      <c r="AF12" s="77" t="s">
        <v>678</v>
      </c>
      <c r="AG12" s="86">
        <v>0</v>
      </c>
      <c r="AH12" s="86">
        <v>0</v>
      </c>
      <c r="AI12" s="77" t="s">
        <v>56</v>
      </c>
      <c r="AJ12" s="86">
        <v>335000</v>
      </c>
      <c r="AK12" s="77" t="s">
        <v>678</v>
      </c>
      <c r="AL12" s="86">
        <v>0</v>
      </c>
      <c r="AM12" s="86">
        <v>0</v>
      </c>
      <c r="AN12" s="77" t="s">
        <v>56</v>
      </c>
      <c r="AO12" s="86">
        <v>335000</v>
      </c>
      <c r="AP12" s="77" t="s">
        <v>678</v>
      </c>
      <c r="AQ12" s="86">
        <f t="shared" si="0"/>
        <v>0</v>
      </c>
      <c r="AR12" s="89">
        <f t="shared" si="1"/>
        <v>1675000</v>
      </c>
      <c r="AS12" s="78" t="s">
        <v>60</v>
      </c>
      <c r="AT12" s="86">
        <v>0</v>
      </c>
      <c r="AU12" s="86">
        <v>0</v>
      </c>
      <c r="AV12" s="86">
        <v>0</v>
      </c>
      <c r="AW12" s="86">
        <v>0</v>
      </c>
      <c r="AX12" s="86">
        <v>0</v>
      </c>
      <c r="AY12" s="86">
        <v>0</v>
      </c>
      <c r="AZ12" s="73"/>
      <c r="BA12" s="92"/>
    </row>
    <row r="13" spans="1:53" ht="47.25" x14ac:dyDescent="0.25">
      <c r="A13" s="73"/>
      <c r="B13" s="74" t="s">
        <v>87</v>
      </c>
      <c r="C13" s="75" t="s">
        <v>314</v>
      </c>
      <c r="D13" s="75" t="s">
        <v>52</v>
      </c>
      <c r="E13" s="74" t="s">
        <v>673</v>
      </c>
      <c r="F13" s="76" t="s">
        <v>674</v>
      </c>
      <c r="G13" s="75">
        <v>54100</v>
      </c>
      <c r="H13" s="76" t="s">
        <v>379</v>
      </c>
      <c r="I13" s="74" t="s">
        <v>56</v>
      </c>
      <c r="J13" s="74" t="s">
        <v>56</v>
      </c>
      <c r="K13" s="74" t="s">
        <v>56</v>
      </c>
      <c r="L13" s="75" t="s">
        <v>284</v>
      </c>
      <c r="M13" s="17" t="s">
        <v>675</v>
      </c>
      <c r="N13" s="74" t="s">
        <v>676</v>
      </c>
      <c r="O13" s="86">
        <v>0</v>
      </c>
      <c r="P13" s="86">
        <v>0</v>
      </c>
      <c r="Q13" s="86">
        <v>0</v>
      </c>
      <c r="R13" s="86">
        <v>0</v>
      </c>
      <c r="S13" s="86">
        <v>0</v>
      </c>
      <c r="T13" s="77" t="s">
        <v>56</v>
      </c>
      <c r="U13" s="86">
        <v>335000</v>
      </c>
      <c r="V13" s="77" t="s">
        <v>677</v>
      </c>
      <c r="W13" s="86">
        <v>0</v>
      </c>
      <c r="X13" s="86">
        <v>0</v>
      </c>
      <c r="Y13" s="77" t="s">
        <v>56</v>
      </c>
      <c r="Z13" s="86">
        <v>335000</v>
      </c>
      <c r="AA13" s="77" t="s">
        <v>678</v>
      </c>
      <c r="AB13" s="86">
        <v>0</v>
      </c>
      <c r="AC13" s="86">
        <v>0</v>
      </c>
      <c r="AD13" s="77" t="s">
        <v>56</v>
      </c>
      <c r="AE13" s="86">
        <v>335000</v>
      </c>
      <c r="AF13" s="77" t="s">
        <v>678</v>
      </c>
      <c r="AG13" s="86">
        <v>0</v>
      </c>
      <c r="AH13" s="86">
        <v>0</v>
      </c>
      <c r="AI13" s="77" t="s">
        <v>56</v>
      </c>
      <c r="AJ13" s="86">
        <v>335000</v>
      </c>
      <c r="AK13" s="77" t="s">
        <v>678</v>
      </c>
      <c r="AL13" s="86">
        <v>0</v>
      </c>
      <c r="AM13" s="86">
        <v>0</v>
      </c>
      <c r="AN13" s="77" t="s">
        <v>56</v>
      </c>
      <c r="AO13" s="86">
        <v>335000</v>
      </c>
      <c r="AP13" s="77" t="s">
        <v>678</v>
      </c>
      <c r="AQ13" s="86">
        <f t="shared" si="0"/>
        <v>0</v>
      </c>
      <c r="AR13" s="89">
        <f t="shared" si="1"/>
        <v>1675000</v>
      </c>
      <c r="AS13" s="78" t="s">
        <v>60</v>
      </c>
      <c r="AT13" s="86">
        <v>0</v>
      </c>
      <c r="AU13" s="86">
        <v>0</v>
      </c>
      <c r="AV13" s="86">
        <v>0</v>
      </c>
      <c r="AW13" s="86">
        <v>0</v>
      </c>
      <c r="AX13" s="86">
        <v>0</v>
      </c>
      <c r="AY13" s="86">
        <v>0</v>
      </c>
      <c r="AZ13" s="73"/>
      <c r="BA13" s="92"/>
    </row>
    <row r="14" spans="1:53" ht="31.5" x14ac:dyDescent="0.25">
      <c r="A14" s="73"/>
      <c r="B14" s="74" t="s">
        <v>87</v>
      </c>
      <c r="C14" s="75" t="s">
        <v>314</v>
      </c>
      <c r="D14" s="75" t="s">
        <v>52</v>
      </c>
      <c r="E14" s="74" t="s">
        <v>738</v>
      </c>
      <c r="F14" s="76" t="s">
        <v>739</v>
      </c>
      <c r="G14" s="75">
        <v>55100</v>
      </c>
      <c r="H14" s="76" t="s">
        <v>716</v>
      </c>
      <c r="I14" s="74" t="s">
        <v>56</v>
      </c>
      <c r="J14" s="74" t="s">
        <v>56</v>
      </c>
      <c r="K14" s="74" t="s">
        <v>56</v>
      </c>
      <c r="L14" s="75" t="s">
        <v>529</v>
      </c>
      <c r="M14" s="17" t="s">
        <v>740</v>
      </c>
      <c r="N14" s="74" t="s">
        <v>741</v>
      </c>
      <c r="O14" s="86">
        <v>0</v>
      </c>
      <c r="P14" s="86">
        <v>0</v>
      </c>
      <c r="Q14" s="86">
        <v>0</v>
      </c>
      <c r="R14" s="86">
        <v>141497.5</v>
      </c>
      <c r="S14" s="86">
        <v>0</v>
      </c>
      <c r="T14" s="77" t="s">
        <v>56</v>
      </c>
      <c r="U14" s="86">
        <v>100000</v>
      </c>
      <c r="V14" s="77" t="s">
        <v>742</v>
      </c>
      <c r="W14" s="86">
        <v>5000</v>
      </c>
      <c r="X14" s="86">
        <v>0</v>
      </c>
      <c r="Y14" s="77" t="s">
        <v>56</v>
      </c>
      <c r="Z14" s="86">
        <v>455000</v>
      </c>
      <c r="AA14" s="77" t="s">
        <v>743</v>
      </c>
      <c r="AB14" s="86">
        <v>26000</v>
      </c>
      <c r="AC14" s="86">
        <v>0</v>
      </c>
      <c r="AD14" s="77" t="s">
        <v>56</v>
      </c>
      <c r="AE14" s="86">
        <v>0</v>
      </c>
      <c r="AF14" s="77" t="s">
        <v>56</v>
      </c>
      <c r="AG14" s="86">
        <v>0</v>
      </c>
      <c r="AH14" s="86">
        <v>0</v>
      </c>
      <c r="AI14" s="77" t="s">
        <v>56</v>
      </c>
      <c r="AJ14" s="86">
        <v>0</v>
      </c>
      <c r="AK14" s="77" t="s">
        <v>56</v>
      </c>
      <c r="AL14" s="86">
        <v>0</v>
      </c>
      <c r="AM14" s="86">
        <v>0</v>
      </c>
      <c r="AN14" s="77" t="s">
        <v>56</v>
      </c>
      <c r="AO14" s="86">
        <v>0</v>
      </c>
      <c r="AP14" s="77" t="s">
        <v>56</v>
      </c>
      <c r="AQ14" s="86">
        <f t="shared" si="0"/>
        <v>0</v>
      </c>
      <c r="AR14" s="89">
        <f t="shared" si="1"/>
        <v>727497.5</v>
      </c>
      <c r="AS14" s="78" t="s">
        <v>60</v>
      </c>
      <c r="AT14" s="86">
        <v>0</v>
      </c>
      <c r="AU14" s="86">
        <v>0</v>
      </c>
      <c r="AV14" s="86">
        <v>0</v>
      </c>
      <c r="AW14" s="86">
        <v>0</v>
      </c>
      <c r="AX14" s="86">
        <v>0</v>
      </c>
      <c r="AY14" s="86">
        <v>0</v>
      </c>
      <c r="AZ14" s="73"/>
      <c r="BA14" s="92"/>
    </row>
    <row r="15" spans="1:53" ht="31.5" x14ac:dyDescent="0.25">
      <c r="A15" s="73"/>
      <c r="B15" s="74" t="s">
        <v>87</v>
      </c>
      <c r="C15" s="75" t="s">
        <v>846</v>
      </c>
      <c r="D15" s="75" t="s">
        <v>52</v>
      </c>
      <c r="E15" s="74" t="s">
        <v>847</v>
      </c>
      <c r="F15" s="76" t="s">
        <v>848</v>
      </c>
      <c r="G15" s="75">
        <v>62600</v>
      </c>
      <c r="H15" s="76" t="s">
        <v>849</v>
      </c>
      <c r="I15" s="74" t="s">
        <v>56</v>
      </c>
      <c r="J15" s="74" t="s">
        <v>56</v>
      </c>
      <c r="K15" s="74" t="s">
        <v>56</v>
      </c>
      <c r="L15" s="75" t="s">
        <v>850</v>
      </c>
      <c r="M15" s="17" t="s">
        <v>851</v>
      </c>
      <c r="N15" s="74" t="s">
        <v>848</v>
      </c>
      <c r="O15" s="86">
        <v>0</v>
      </c>
      <c r="P15" s="86">
        <v>585309.25</v>
      </c>
      <c r="Q15" s="86">
        <v>0</v>
      </c>
      <c r="R15" s="86">
        <v>0</v>
      </c>
      <c r="S15" s="86">
        <v>0</v>
      </c>
      <c r="T15" s="77" t="s">
        <v>56</v>
      </c>
      <c r="U15" s="86">
        <v>150000</v>
      </c>
      <c r="V15" s="77" t="s">
        <v>852</v>
      </c>
      <c r="W15" s="86">
        <v>0</v>
      </c>
      <c r="X15" s="86">
        <v>0</v>
      </c>
      <c r="Y15" s="77" t="s">
        <v>56</v>
      </c>
      <c r="Z15" s="86">
        <v>150000</v>
      </c>
      <c r="AA15" s="77" t="s">
        <v>852</v>
      </c>
      <c r="AB15" s="86">
        <v>0</v>
      </c>
      <c r="AC15" s="86">
        <v>0</v>
      </c>
      <c r="AD15" s="77" t="s">
        <v>56</v>
      </c>
      <c r="AE15" s="86">
        <v>150000</v>
      </c>
      <c r="AF15" s="77" t="s">
        <v>852</v>
      </c>
      <c r="AG15" s="86">
        <v>0</v>
      </c>
      <c r="AH15" s="86">
        <v>0</v>
      </c>
      <c r="AI15" s="77" t="s">
        <v>56</v>
      </c>
      <c r="AJ15" s="86">
        <v>150000</v>
      </c>
      <c r="AK15" s="77" t="s">
        <v>852</v>
      </c>
      <c r="AL15" s="86"/>
      <c r="AM15" s="86">
        <v>0</v>
      </c>
      <c r="AN15" s="77" t="s">
        <v>56</v>
      </c>
      <c r="AO15" s="86">
        <v>150000</v>
      </c>
      <c r="AP15" s="77" t="s">
        <v>852</v>
      </c>
      <c r="AQ15" s="86">
        <f t="shared" si="0"/>
        <v>0</v>
      </c>
      <c r="AR15" s="89">
        <f t="shared" si="1"/>
        <v>1335309.25</v>
      </c>
      <c r="AS15" s="78" t="s">
        <v>60</v>
      </c>
      <c r="AT15" s="86">
        <v>0</v>
      </c>
      <c r="AU15" s="86">
        <v>0</v>
      </c>
      <c r="AV15" s="86">
        <v>0</v>
      </c>
      <c r="AW15" s="86">
        <v>0</v>
      </c>
      <c r="AX15" s="86">
        <v>0</v>
      </c>
      <c r="AY15" s="86">
        <v>0</v>
      </c>
      <c r="AZ15" s="73"/>
      <c r="BA15" s="92"/>
    </row>
    <row r="16" spans="1:53" ht="31.5" x14ac:dyDescent="0.25">
      <c r="A16" s="73"/>
      <c r="B16" s="74" t="s">
        <v>87</v>
      </c>
      <c r="C16" s="75" t="s">
        <v>846</v>
      </c>
      <c r="D16" s="75" t="s">
        <v>52</v>
      </c>
      <c r="E16" s="74" t="s">
        <v>853</v>
      </c>
      <c r="F16" s="76" t="s">
        <v>854</v>
      </c>
      <c r="G16" s="75">
        <v>62600</v>
      </c>
      <c r="H16" s="76" t="s">
        <v>849</v>
      </c>
      <c r="I16" s="74" t="s">
        <v>56</v>
      </c>
      <c r="J16" s="74" t="s">
        <v>56</v>
      </c>
      <c r="K16" s="74" t="s">
        <v>56</v>
      </c>
      <c r="L16" s="75" t="s">
        <v>850</v>
      </c>
      <c r="M16" s="17" t="s">
        <v>855</v>
      </c>
      <c r="N16" s="74" t="s">
        <v>854</v>
      </c>
      <c r="O16" s="86">
        <v>0</v>
      </c>
      <c r="P16" s="86">
        <v>0</v>
      </c>
      <c r="Q16" s="86">
        <v>0</v>
      </c>
      <c r="R16" s="86">
        <v>0</v>
      </c>
      <c r="S16" s="86">
        <v>0</v>
      </c>
      <c r="T16" s="77" t="s">
        <v>56</v>
      </c>
      <c r="U16" s="86">
        <v>350000</v>
      </c>
      <c r="V16" s="77" t="s">
        <v>856</v>
      </c>
      <c r="W16" s="86">
        <v>0</v>
      </c>
      <c r="X16" s="86">
        <v>0</v>
      </c>
      <c r="Y16" s="77" t="s">
        <v>56</v>
      </c>
      <c r="Z16" s="86">
        <v>0</v>
      </c>
      <c r="AA16" s="77" t="s">
        <v>56</v>
      </c>
      <c r="AB16" s="86">
        <v>0</v>
      </c>
      <c r="AC16" s="86">
        <v>0</v>
      </c>
      <c r="AD16" s="77" t="s">
        <v>56</v>
      </c>
      <c r="AE16" s="86">
        <v>0</v>
      </c>
      <c r="AF16" s="77" t="s">
        <v>56</v>
      </c>
      <c r="AG16" s="86">
        <v>0</v>
      </c>
      <c r="AH16" s="86">
        <v>0</v>
      </c>
      <c r="AI16" s="77" t="s">
        <v>56</v>
      </c>
      <c r="AJ16" s="86">
        <v>0</v>
      </c>
      <c r="AK16" s="77" t="s">
        <v>56</v>
      </c>
      <c r="AL16" s="86"/>
      <c r="AM16" s="86">
        <v>0</v>
      </c>
      <c r="AN16" s="77" t="s">
        <v>56</v>
      </c>
      <c r="AO16" s="86">
        <v>0</v>
      </c>
      <c r="AP16" s="77" t="s">
        <v>56</v>
      </c>
      <c r="AQ16" s="86">
        <f t="shared" si="0"/>
        <v>0</v>
      </c>
      <c r="AR16" s="89">
        <f t="shared" si="1"/>
        <v>350000</v>
      </c>
      <c r="AS16" s="78" t="s">
        <v>60</v>
      </c>
      <c r="AT16" s="86">
        <v>0</v>
      </c>
      <c r="AU16" s="86">
        <v>0</v>
      </c>
      <c r="AV16" s="86">
        <v>0</v>
      </c>
      <c r="AW16" s="86">
        <v>0</v>
      </c>
      <c r="AX16" s="86">
        <v>0</v>
      </c>
      <c r="AY16" s="86">
        <v>0</v>
      </c>
      <c r="AZ16" s="73"/>
      <c r="BA16" s="92"/>
    </row>
    <row r="17" spans="1:53" s="64" customFormat="1" ht="31.5" x14ac:dyDescent="0.25">
      <c r="A17" s="73"/>
      <c r="B17" s="74" t="s">
        <v>87</v>
      </c>
      <c r="C17" s="75" t="s">
        <v>338</v>
      </c>
      <c r="D17" s="75" t="s">
        <v>52</v>
      </c>
      <c r="E17" s="74" t="s">
        <v>344</v>
      </c>
      <c r="F17" s="76" t="s">
        <v>345</v>
      </c>
      <c r="G17" s="75">
        <v>12602</v>
      </c>
      <c r="H17" s="76" t="s">
        <v>341</v>
      </c>
      <c r="I17" s="74" t="s">
        <v>56</v>
      </c>
      <c r="J17" s="74" t="s">
        <v>56</v>
      </c>
      <c r="K17" s="74" t="s">
        <v>56</v>
      </c>
      <c r="L17" s="75" t="s">
        <v>318</v>
      </c>
      <c r="M17" s="17" t="s">
        <v>346</v>
      </c>
      <c r="N17" s="74" t="s">
        <v>345</v>
      </c>
      <c r="O17" s="86">
        <v>0</v>
      </c>
      <c r="P17" s="86">
        <v>0</v>
      </c>
      <c r="Q17" s="86">
        <v>0</v>
      </c>
      <c r="R17" s="86">
        <v>0</v>
      </c>
      <c r="S17" s="86">
        <v>0</v>
      </c>
      <c r="T17" s="77" t="s">
        <v>56</v>
      </c>
      <c r="U17" s="86">
        <v>0</v>
      </c>
      <c r="V17" s="77" t="s">
        <v>1518</v>
      </c>
      <c r="W17" s="86">
        <v>0</v>
      </c>
      <c r="X17" s="86">
        <v>0</v>
      </c>
      <c r="Y17" s="77" t="s">
        <v>56</v>
      </c>
      <c r="Z17" s="86">
        <v>0</v>
      </c>
      <c r="AA17" s="77" t="s">
        <v>56</v>
      </c>
      <c r="AB17" s="86">
        <v>0</v>
      </c>
      <c r="AC17" s="86">
        <v>0</v>
      </c>
      <c r="AD17" s="77" t="s">
        <v>56</v>
      </c>
      <c r="AE17" s="86">
        <v>70000</v>
      </c>
      <c r="AF17" s="77" t="s">
        <v>347</v>
      </c>
      <c r="AG17" s="86">
        <v>5000</v>
      </c>
      <c r="AH17" s="86">
        <v>0</v>
      </c>
      <c r="AI17" s="77" t="s">
        <v>56</v>
      </c>
      <c r="AJ17" s="86">
        <v>0</v>
      </c>
      <c r="AK17" s="77" t="s">
        <v>56</v>
      </c>
      <c r="AL17" s="86">
        <v>0</v>
      </c>
      <c r="AM17" s="86">
        <v>0</v>
      </c>
      <c r="AN17" s="77" t="s">
        <v>56</v>
      </c>
      <c r="AO17" s="86">
        <v>0</v>
      </c>
      <c r="AP17" s="77" t="s">
        <v>56</v>
      </c>
      <c r="AQ17" s="86">
        <f t="shared" si="0"/>
        <v>0</v>
      </c>
      <c r="AR17" s="89">
        <f t="shared" si="1"/>
        <v>75000</v>
      </c>
      <c r="AS17" s="78" t="s">
        <v>60</v>
      </c>
      <c r="AT17" s="86">
        <v>0</v>
      </c>
      <c r="AU17" s="86">
        <v>0</v>
      </c>
      <c r="AV17" s="86">
        <v>0</v>
      </c>
      <c r="AW17" s="86">
        <v>0</v>
      </c>
      <c r="AX17" s="86">
        <v>0</v>
      </c>
      <c r="AY17" s="86">
        <v>0</v>
      </c>
      <c r="AZ17" s="73"/>
      <c r="BA17" s="92"/>
    </row>
    <row r="18" spans="1:53" ht="94.5" x14ac:dyDescent="0.25">
      <c r="A18" s="73"/>
      <c r="B18" s="74" t="s">
        <v>87</v>
      </c>
      <c r="C18" s="75" t="s">
        <v>338</v>
      </c>
      <c r="D18" s="75" t="s">
        <v>52</v>
      </c>
      <c r="E18" s="74" t="s">
        <v>1132</v>
      </c>
      <c r="F18" s="76" t="s">
        <v>1133</v>
      </c>
      <c r="G18" s="75">
        <v>12601</v>
      </c>
      <c r="H18" s="76" t="s">
        <v>350</v>
      </c>
      <c r="I18" s="74" t="s">
        <v>1043</v>
      </c>
      <c r="J18" s="74" t="s">
        <v>1495</v>
      </c>
      <c r="K18" s="74" t="s">
        <v>1496</v>
      </c>
      <c r="L18" s="75" t="s">
        <v>79</v>
      </c>
      <c r="M18" s="17" t="s">
        <v>1134</v>
      </c>
      <c r="N18" s="74" t="s">
        <v>1133</v>
      </c>
      <c r="O18" s="86">
        <v>0</v>
      </c>
      <c r="P18" s="86">
        <v>0</v>
      </c>
      <c r="Q18" s="86">
        <v>0</v>
      </c>
      <c r="R18" s="86">
        <v>0</v>
      </c>
      <c r="S18" s="86">
        <v>0</v>
      </c>
      <c r="T18" s="77" t="s">
        <v>56</v>
      </c>
      <c r="U18" s="86">
        <v>360000</v>
      </c>
      <c r="V18" s="77" t="s">
        <v>1135</v>
      </c>
      <c r="W18" s="86"/>
      <c r="X18" s="86">
        <v>0</v>
      </c>
      <c r="Y18" s="77" t="s">
        <v>56</v>
      </c>
      <c r="Z18" s="86">
        <v>0</v>
      </c>
      <c r="AA18" s="77" t="s">
        <v>56</v>
      </c>
      <c r="AB18" s="86">
        <v>0</v>
      </c>
      <c r="AC18" s="86">
        <v>250000</v>
      </c>
      <c r="AD18" s="77" t="s">
        <v>1136</v>
      </c>
      <c r="AE18" s="86">
        <v>900000</v>
      </c>
      <c r="AF18" s="77" t="s">
        <v>1137</v>
      </c>
      <c r="AG18" s="86">
        <v>0</v>
      </c>
      <c r="AH18" s="86">
        <v>0</v>
      </c>
      <c r="AI18" s="77" t="s">
        <v>56</v>
      </c>
      <c r="AJ18" s="86">
        <v>0</v>
      </c>
      <c r="AK18" s="77" t="s">
        <v>56</v>
      </c>
      <c r="AL18" s="86">
        <v>0</v>
      </c>
      <c r="AM18" s="86">
        <v>0</v>
      </c>
      <c r="AN18" s="77" t="s">
        <v>56</v>
      </c>
      <c r="AO18" s="86">
        <v>0</v>
      </c>
      <c r="AP18" s="77" t="s">
        <v>56</v>
      </c>
      <c r="AQ18" s="86">
        <f t="shared" si="0"/>
        <v>250000</v>
      </c>
      <c r="AR18" s="89">
        <f t="shared" si="1"/>
        <v>1260000</v>
      </c>
      <c r="AS18" s="78" t="s">
        <v>330</v>
      </c>
      <c r="AT18" s="86">
        <v>0</v>
      </c>
      <c r="AU18" s="86">
        <v>900000</v>
      </c>
      <c r="AV18" s="86">
        <v>0</v>
      </c>
      <c r="AW18" s="86">
        <v>900000</v>
      </c>
      <c r="AX18" s="86">
        <v>0</v>
      </c>
      <c r="AY18" s="86">
        <v>0</v>
      </c>
      <c r="AZ18" s="73"/>
      <c r="BA18" s="92"/>
    </row>
    <row r="19" spans="1:53" s="69" customFormat="1" ht="110.25" x14ac:dyDescent="0.25">
      <c r="A19" s="73"/>
      <c r="B19" s="74" t="s">
        <v>87</v>
      </c>
      <c r="C19" s="75" t="s">
        <v>314</v>
      </c>
      <c r="D19" s="75" t="s">
        <v>52</v>
      </c>
      <c r="E19" s="74" t="s">
        <v>663</v>
      </c>
      <c r="F19" s="76" t="s">
        <v>664</v>
      </c>
      <c r="G19" s="75">
        <v>54100</v>
      </c>
      <c r="H19" s="76" t="s">
        <v>379</v>
      </c>
      <c r="I19" s="74" t="s">
        <v>56</v>
      </c>
      <c r="J19" s="74" t="s">
        <v>56</v>
      </c>
      <c r="K19" s="74" t="s">
        <v>56</v>
      </c>
      <c r="L19" s="75" t="s">
        <v>284</v>
      </c>
      <c r="M19" s="17" t="s">
        <v>665</v>
      </c>
      <c r="N19" s="74" t="s">
        <v>664</v>
      </c>
      <c r="O19" s="86">
        <v>0</v>
      </c>
      <c r="P19" s="86">
        <v>59405.130000000005</v>
      </c>
      <c r="Q19" s="86">
        <v>0</v>
      </c>
      <c r="R19" s="86">
        <v>281000</v>
      </c>
      <c r="S19" s="86">
        <v>0</v>
      </c>
      <c r="T19" s="77" t="s">
        <v>56</v>
      </c>
      <c r="U19" s="86">
        <v>305000</v>
      </c>
      <c r="V19" s="77" t="s">
        <v>1540</v>
      </c>
      <c r="W19" s="86">
        <v>0</v>
      </c>
      <c r="X19" s="86">
        <v>0</v>
      </c>
      <c r="Y19" s="77" t="s">
        <v>56</v>
      </c>
      <c r="Z19" s="86">
        <v>190000</v>
      </c>
      <c r="AA19" s="77" t="s">
        <v>666</v>
      </c>
      <c r="AB19" s="86">
        <v>0</v>
      </c>
      <c r="AC19" s="86">
        <v>0</v>
      </c>
      <c r="AD19" s="77" t="s">
        <v>56</v>
      </c>
      <c r="AE19" s="86">
        <v>80000</v>
      </c>
      <c r="AF19" s="77" t="s">
        <v>1541</v>
      </c>
      <c r="AG19" s="86">
        <v>0</v>
      </c>
      <c r="AH19" s="86">
        <v>0</v>
      </c>
      <c r="AI19" s="77" t="s">
        <v>56</v>
      </c>
      <c r="AJ19" s="86">
        <v>20000</v>
      </c>
      <c r="AK19" s="77" t="s">
        <v>667</v>
      </c>
      <c r="AL19" s="86">
        <v>0</v>
      </c>
      <c r="AM19" s="86">
        <v>0</v>
      </c>
      <c r="AN19" s="77" t="s">
        <v>56</v>
      </c>
      <c r="AO19" s="86">
        <v>0</v>
      </c>
      <c r="AP19" s="77" t="s">
        <v>56</v>
      </c>
      <c r="AQ19" s="86">
        <f t="shared" si="0"/>
        <v>0</v>
      </c>
      <c r="AR19" s="89">
        <f t="shared" si="1"/>
        <v>935405.13</v>
      </c>
      <c r="AS19" s="78" t="s">
        <v>60</v>
      </c>
      <c r="AT19" s="86">
        <v>0</v>
      </c>
      <c r="AU19" s="86">
        <v>0</v>
      </c>
      <c r="AV19" s="86">
        <v>0</v>
      </c>
      <c r="AW19" s="86">
        <v>0</v>
      </c>
      <c r="AX19" s="86">
        <v>0</v>
      </c>
      <c r="AY19" s="86">
        <v>0</v>
      </c>
      <c r="AZ19" s="73"/>
      <c r="BA19" s="92"/>
    </row>
    <row r="20" spans="1:53" ht="31.5" x14ac:dyDescent="0.25">
      <c r="A20" s="73"/>
      <c r="B20" s="74" t="s">
        <v>87</v>
      </c>
      <c r="C20" s="75" t="s">
        <v>314</v>
      </c>
      <c r="D20" s="75" t="s">
        <v>52</v>
      </c>
      <c r="E20" s="74" t="s">
        <v>653</v>
      </c>
      <c r="F20" s="76" t="s">
        <v>654</v>
      </c>
      <c r="G20" s="75">
        <v>54100</v>
      </c>
      <c r="H20" s="76" t="s">
        <v>379</v>
      </c>
      <c r="I20" s="74" t="s">
        <v>56</v>
      </c>
      <c r="J20" s="74" t="s">
        <v>56</v>
      </c>
      <c r="K20" s="74" t="s">
        <v>56</v>
      </c>
      <c r="L20" s="75" t="s">
        <v>284</v>
      </c>
      <c r="M20" s="17" t="s">
        <v>655</v>
      </c>
      <c r="N20" s="74" t="s">
        <v>656</v>
      </c>
      <c r="O20" s="86">
        <v>0</v>
      </c>
      <c r="P20" s="86">
        <v>0</v>
      </c>
      <c r="Q20" s="86">
        <v>0</v>
      </c>
      <c r="R20" s="86">
        <v>0</v>
      </c>
      <c r="S20" s="86">
        <v>0</v>
      </c>
      <c r="T20" s="77" t="s">
        <v>56</v>
      </c>
      <c r="U20" s="86">
        <v>150000</v>
      </c>
      <c r="V20" s="77" t="s">
        <v>657</v>
      </c>
      <c r="W20" s="86">
        <v>0</v>
      </c>
      <c r="X20" s="86">
        <v>0</v>
      </c>
      <c r="Y20" s="77" t="s">
        <v>56</v>
      </c>
      <c r="Z20" s="86">
        <v>150000</v>
      </c>
      <c r="AA20" s="77" t="s">
        <v>658</v>
      </c>
      <c r="AB20" s="86">
        <v>0</v>
      </c>
      <c r="AC20" s="86">
        <v>0</v>
      </c>
      <c r="AD20" s="77" t="s">
        <v>56</v>
      </c>
      <c r="AE20" s="86">
        <v>150000</v>
      </c>
      <c r="AF20" s="77" t="s">
        <v>658</v>
      </c>
      <c r="AG20" s="86">
        <v>0</v>
      </c>
      <c r="AH20" s="86">
        <v>0</v>
      </c>
      <c r="AI20" s="77" t="s">
        <v>56</v>
      </c>
      <c r="AJ20" s="86">
        <v>150000</v>
      </c>
      <c r="AK20" s="77" t="s">
        <v>658</v>
      </c>
      <c r="AL20" s="86">
        <v>0</v>
      </c>
      <c r="AM20" s="86">
        <v>0</v>
      </c>
      <c r="AN20" s="77" t="s">
        <v>56</v>
      </c>
      <c r="AO20" s="86">
        <v>150000</v>
      </c>
      <c r="AP20" s="77" t="s">
        <v>658</v>
      </c>
      <c r="AQ20" s="86">
        <f t="shared" si="0"/>
        <v>0</v>
      </c>
      <c r="AR20" s="89">
        <f t="shared" si="1"/>
        <v>750000</v>
      </c>
      <c r="AS20" s="78" t="s">
        <v>60</v>
      </c>
      <c r="AT20" s="86">
        <v>0</v>
      </c>
      <c r="AU20" s="86">
        <v>0</v>
      </c>
      <c r="AV20" s="86">
        <v>0</v>
      </c>
      <c r="AW20" s="86">
        <v>0</v>
      </c>
      <c r="AX20" s="86">
        <v>0</v>
      </c>
      <c r="AY20" s="86">
        <v>0</v>
      </c>
      <c r="AZ20" s="73"/>
      <c r="BA20" s="92"/>
    </row>
    <row r="21" spans="1:53" ht="31.5" x14ac:dyDescent="0.25">
      <c r="A21" s="73"/>
      <c r="B21" s="74" t="s">
        <v>87</v>
      </c>
      <c r="C21" s="75" t="s">
        <v>800</v>
      </c>
      <c r="D21" s="75" t="s">
        <v>52</v>
      </c>
      <c r="E21" s="74" t="s">
        <v>832</v>
      </c>
      <c r="F21" s="76" t="s">
        <v>833</v>
      </c>
      <c r="G21" s="75">
        <v>12303</v>
      </c>
      <c r="H21" s="76" t="s">
        <v>827</v>
      </c>
      <c r="I21" s="74" t="s">
        <v>56</v>
      </c>
      <c r="J21" s="74" t="s">
        <v>56</v>
      </c>
      <c r="K21" s="74" t="s">
        <v>56</v>
      </c>
      <c r="L21" s="75" t="s">
        <v>733</v>
      </c>
      <c r="M21" s="17" t="s">
        <v>834</v>
      </c>
      <c r="N21" s="74" t="s">
        <v>835</v>
      </c>
      <c r="O21" s="86">
        <v>0</v>
      </c>
      <c r="P21" s="86">
        <v>87672.42</v>
      </c>
      <c r="Q21" s="86">
        <v>0</v>
      </c>
      <c r="R21" s="86">
        <v>71518.429999999993</v>
      </c>
      <c r="S21" s="86">
        <v>0</v>
      </c>
      <c r="T21" s="77" t="s">
        <v>56</v>
      </c>
      <c r="U21" s="86">
        <v>300000</v>
      </c>
      <c r="V21" s="77" t="s">
        <v>836</v>
      </c>
      <c r="W21" s="86">
        <v>0</v>
      </c>
      <c r="X21" s="86">
        <v>0</v>
      </c>
      <c r="Y21" s="77" t="s">
        <v>56</v>
      </c>
      <c r="Z21" s="86">
        <v>0</v>
      </c>
      <c r="AA21" s="77" t="s">
        <v>56</v>
      </c>
      <c r="AB21" s="86">
        <v>0</v>
      </c>
      <c r="AC21" s="86">
        <v>0</v>
      </c>
      <c r="AD21" s="77" t="s">
        <v>56</v>
      </c>
      <c r="AE21" s="86">
        <v>0</v>
      </c>
      <c r="AF21" s="77" t="s">
        <v>56</v>
      </c>
      <c r="AG21" s="86">
        <v>0</v>
      </c>
      <c r="AH21" s="86">
        <v>0</v>
      </c>
      <c r="AI21" s="77" t="s">
        <v>56</v>
      </c>
      <c r="AJ21" s="86">
        <v>0</v>
      </c>
      <c r="AK21" s="77" t="s">
        <v>56</v>
      </c>
      <c r="AL21" s="86">
        <v>0</v>
      </c>
      <c r="AM21" s="86">
        <v>0</v>
      </c>
      <c r="AN21" s="77" t="s">
        <v>56</v>
      </c>
      <c r="AO21" s="86">
        <v>0</v>
      </c>
      <c r="AP21" s="77" t="s">
        <v>56</v>
      </c>
      <c r="AQ21" s="86">
        <f t="shared" si="0"/>
        <v>0</v>
      </c>
      <c r="AR21" s="89">
        <f t="shared" si="1"/>
        <v>459190.85</v>
      </c>
      <c r="AS21" s="78" t="s">
        <v>60</v>
      </c>
      <c r="AT21" s="86">
        <v>0</v>
      </c>
      <c r="AU21" s="86">
        <v>0</v>
      </c>
      <c r="AV21" s="86">
        <v>0</v>
      </c>
      <c r="AW21" s="86">
        <v>0</v>
      </c>
      <c r="AX21" s="86">
        <v>0</v>
      </c>
      <c r="AY21" s="86">
        <v>0</v>
      </c>
      <c r="AZ21" s="73"/>
      <c r="BA21" s="92"/>
    </row>
    <row r="22" spans="1:53" s="73" customFormat="1" ht="94.5" x14ac:dyDescent="0.25">
      <c r="B22" s="74" t="s">
        <v>70</v>
      </c>
      <c r="C22" s="75" t="s">
        <v>314</v>
      </c>
      <c r="D22" s="75">
        <v>1</v>
      </c>
      <c r="E22" s="74" t="s">
        <v>731</v>
      </c>
      <c r="F22" s="76" t="s">
        <v>732</v>
      </c>
      <c r="G22" s="75">
        <v>55100</v>
      </c>
      <c r="H22" s="76" t="s">
        <v>716</v>
      </c>
      <c r="I22" s="74" t="s">
        <v>56</v>
      </c>
      <c r="J22" s="74" t="s">
        <v>56</v>
      </c>
      <c r="K22" s="74" t="s">
        <v>56</v>
      </c>
      <c r="L22" s="75" t="s">
        <v>733</v>
      </c>
      <c r="M22" s="17" t="s">
        <v>734</v>
      </c>
      <c r="N22" s="74" t="s">
        <v>735</v>
      </c>
      <c r="O22" s="86">
        <v>0</v>
      </c>
      <c r="P22" s="86">
        <v>118181.25</v>
      </c>
      <c r="Q22" s="86">
        <v>0</v>
      </c>
      <c r="R22" s="86">
        <v>127499.48999999999</v>
      </c>
      <c r="S22" s="86">
        <v>0</v>
      </c>
      <c r="T22" s="77" t="s">
        <v>56</v>
      </c>
      <c r="U22" s="86">
        <v>290000</v>
      </c>
      <c r="V22" s="77" t="s">
        <v>736</v>
      </c>
      <c r="W22" s="86">
        <v>0</v>
      </c>
      <c r="X22" s="86">
        <v>0</v>
      </c>
      <c r="Y22" s="77" t="s">
        <v>56</v>
      </c>
      <c r="Z22" s="86">
        <v>50000</v>
      </c>
      <c r="AA22" s="77" t="s">
        <v>737</v>
      </c>
      <c r="AB22" s="86">
        <v>0</v>
      </c>
      <c r="AC22" s="86">
        <v>0</v>
      </c>
      <c r="AD22" s="77" t="s">
        <v>56</v>
      </c>
      <c r="AE22" s="86">
        <v>50000</v>
      </c>
      <c r="AF22" s="77" t="s">
        <v>737</v>
      </c>
      <c r="AG22" s="86">
        <v>0</v>
      </c>
      <c r="AH22" s="86">
        <v>0</v>
      </c>
      <c r="AI22" s="77" t="s">
        <v>56</v>
      </c>
      <c r="AJ22" s="86">
        <v>50000</v>
      </c>
      <c r="AK22" s="77" t="s">
        <v>737</v>
      </c>
      <c r="AL22" s="86">
        <v>0</v>
      </c>
      <c r="AM22" s="86">
        <v>0</v>
      </c>
      <c r="AN22" s="77" t="s">
        <v>56</v>
      </c>
      <c r="AO22" s="86">
        <v>50000</v>
      </c>
      <c r="AP22" s="77" t="s">
        <v>737</v>
      </c>
      <c r="AQ22" s="86">
        <f>O22+Q22+S22+X22+AC22+AH22+AM22</f>
        <v>0</v>
      </c>
      <c r="AR22" s="89">
        <f>P22+R22+U22+W22+Z22+AB22+AE22+AG22+AJ22+AL22+AO22</f>
        <v>735680.74</v>
      </c>
      <c r="AS22" s="78" t="s">
        <v>60</v>
      </c>
      <c r="AT22" s="86">
        <v>0</v>
      </c>
      <c r="AU22" s="86">
        <v>0</v>
      </c>
      <c r="AV22" s="86">
        <v>0</v>
      </c>
      <c r="AW22" s="86">
        <v>0</v>
      </c>
      <c r="AX22" s="86">
        <v>0</v>
      </c>
      <c r="AY22" s="86">
        <v>0</v>
      </c>
      <c r="BA22" s="92"/>
    </row>
    <row r="23" spans="1:53" s="64" customFormat="1" ht="31.5" x14ac:dyDescent="0.25">
      <c r="A23" s="73"/>
      <c r="B23" s="74" t="s">
        <v>87</v>
      </c>
      <c r="C23" s="75" t="s">
        <v>324</v>
      </c>
      <c r="D23" s="75">
        <v>1</v>
      </c>
      <c r="E23" s="74" t="s">
        <v>366</v>
      </c>
      <c r="F23" s="76" t="s">
        <v>1503</v>
      </c>
      <c r="G23" s="75">
        <v>21702</v>
      </c>
      <c r="H23" s="76" t="s">
        <v>1504</v>
      </c>
      <c r="I23" s="74" t="s">
        <v>56</v>
      </c>
      <c r="J23" s="74" t="s">
        <v>56</v>
      </c>
      <c r="K23" s="74" t="s">
        <v>56</v>
      </c>
      <c r="L23" s="75" t="s">
        <v>318</v>
      </c>
      <c r="M23" s="17" t="s">
        <v>367</v>
      </c>
      <c r="N23" s="74" t="s">
        <v>1503</v>
      </c>
      <c r="O23" s="86">
        <v>0</v>
      </c>
      <c r="P23" s="86">
        <v>0</v>
      </c>
      <c r="Q23" s="86">
        <v>0</v>
      </c>
      <c r="R23" s="86">
        <v>0</v>
      </c>
      <c r="S23" s="86">
        <v>0</v>
      </c>
      <c r="T23" s="77" t="s">
        <v>56</v>
      </c>
      <c r="U23" s="86">
        <v>0</v>
      </c>
      <c r="V23" s="77" t="s">
        <v>56</v>
      </c>
      <c r="W23" s="86">
        <v>0</v>
      </c>
      <c r="X23" s="86">
        <v>0</v>
      </c>
      <c r="Y23" s="77" t="s">
        <v>56</v>
      </c>
      <c r="Z23" s="86">
        <v>1601000</v>
      </c>
      <c r="AA23" s="77" t="s">
        <v>361</v>
      </c>
      <c r="AB23" s="86">
        <v>100000</v>
      </c>
      <c r="AC23" s="86">
        <v>0</v>
      </c>
      <c r="AD23" s="77" t="s">
        <v>56</v>
      </c>
      <c r="AE23" s="86">
        <v>2269000</v>
      </c>
      <c r="AF23" s="77" t="s">
        <v>361</v>
      </c>
      <c r="AG23" s="86">
        <v>100000</v>
      </c>
      <c r="AH23" s="86">
        <v>0</v>
      </c>
      <c r="AI23" s="77" t="s">
        <v>56</v>
      </c>
      <c r="AJ23" s="86">
        <v>17129000</v>
      </c>
      <c r="AK23" s="77" t="s">
        <v>361</v>
      </c>
      <c r="AL23" s="86">
        <v>100000</v>
      </c>
      <c r="AM23" s="86">
        <v>0</v>
      </c>
      <c r="AN23" s="77" t="s">
        <v>56</v>
      </c>
      <c r="AO23" s="86">
        <v>44001000</v>
      </c>
      <c r="AP23" s="77" t="s">
        <v>322</v>
      </c>
      <c r="AQ23" s="86">
        <f t="shared" si="0"/>
        <v>0</v>
      </c>
      <c r="AR23" s="89">
        <f t="shared" si="1"/>
        <v>65300000</v>
      </c>
      <c r="AS23" s="78" t="s">
        <v>323</v>
      </c>
      <c r="AT23" s="86">
        <v>10161000</v>
      </c>
      <c r="AU23" s="86">
        <v>0</v>
      </c>
      <c r="AV23" s="86">
        <v>1601000</v>
      </c>
      <c r="AW23" s="86">
        <v>2269000</v>
      </c>
      <c r="AX23" s="86">
        <v>2505000</v>
      </c>
      <c r="AY23" s="86">
        <v>3786000</v>
      </c>
      <c r="AZ23" s="73"/>
      <c r="BA23" s="92"/>
    </row>
    <row r="24" spans="1:53" ht="31.5" x14ac:dyDescent="0.25">
      <c r="A24" s="73"/>
      <c r="B24" s="74" t="s">
        <v>87</v>
      </c>
      <c r="C24" s="75" t="s">
        <v>314</v>
      </c>
      <c r="D24" s="75" t="s">
        <v>1575</v>
      </c>
      <c r="E24" s="74" t="s">
        <v>613</v>
      </c>
      <c r="F24" s="76" t="s">
        <v>614</v>
      </c>
      <c r="G24" s="75">
        <v>54100</v>
      </c>
      <c r="H24" s="76" t="s">
        <v>379</v>
      </c>
      <c r="I24" s="74" t="s">
        <v>56</v>
      </c>
      <c r="J24" s="74" t="s">
        <v>56</v>
      </c>
      <c r="K24" s="74" t="s">
        <v>56</v>
      </c>
      <c r="L24" s="75" t="s">
        <v>284</v>
      </c>
      <c r="M24" s="17" t="s">
        <v>615</v>
      </c>
      <c r="N24" s="74" t="s">
        <v>614</v>
      </c>
      <c r="O24" s="86">
        <v>0</v>
      </c>
      <c r="P24" s="86">
        <v>0</v>
      </c>
      <c r="Q24" s="86">
        <v>0</v>
      </c>
      <c r="R24" s="86">
        <v>0</v>
      </c>
      <c r="S24" s="86">
        <v>0</v>
      </c>
      <c r="T24" s="77" t="s">
        <v>56</v>
      </c>
      <c r="U24" s="86">
        <v>0</v>
      </c>
      <c r="V24" s="77" t="s">
        <v>56</v>
      </c>
      <c r="W24" s="86">
        <v>0</v>
      </c>
      <c r="X24" s="86">
        <v>0</v>
      </c>
      <c r="Y24" s="77" t="s">
        <v>56</v>
      </c>
      <c r="Z24" s="86">
        <v>30000</v>
      </c>
      <c r="AA24" s="77" t="s">
        <v>616</v>
      </c>
      <c r="AB24" s="86">
        <v>0</v>
      </c>
      <c r="AC24" s="86">
        <v>0</v>
      </c>
      <c r="AD24" s="77" t="s">
        <v>56</v>
      </c>
      <c r="AE24" s="86">
        <v>35000</v>
      </c>
      <c r="AF24" s="77" t="s">
        <v>603</v>
      </c>
      <c r="AG24" s="86">
        <v>0</v>
      </c>
      <c r="AH24" s="86">
        <v>0</v>
      </c>
      <c r="AI24" s="77" t="s">
        <v>56</v>
      </c>
      <c r="AJ24" s="86">
        <v>0</v>
      </c>
      <c r="AK24" s="77" t="s">
        <v>56</v>
      </c>
      <c r="AL24" s="86">
        <v>0</v>
      </c>
      <c r="AM24" s="86">
        <v>0</v>
      </c>
      <c r="AN24" s="77" t="s">
        <v>56</v>
      </c>
      <c r="AO24" s="86">
        <v>0</v>
      </c>
      <c r="AP24" s="77" t="s">
        <v>56</v>
      </c>
      <c r="AQ24" s="86">
        <f t="shared" si="0"/>
        <v>0</v>
      </c>
      <c r="AR24" s="89">
        <f t="shared" si="1"/>
        <v>65000</v>
      </c>
      <c r="AS24" s="78" t="s">
        <v>60</v>
      </c>
      <c r="AT24" s="86">
        <v>0</v>
      </c>
      <c r="AU24" s="86">
        <v>0</v>
      </c>
      <c r="AV24" s="86">
        <v>0</v>
      </c>
      <c r="AW24" s="86">
        <v>0</v>
      </c>
      <c r="AX24" s="86">
        <v>0</v>
      </c>
      <c r="AY24" s="86">
        <v>0</v>
      </c>
      <c r="AZ24" s="73"/>
      <c r="BA24" s="92"/>
    </row>
    <row r="25" spans="1:53" s="73" customFormat="1" ht="31.5" x14ac:dyDescent="0.25">
      <c r="B25" s="74" t="s">
        <v>70</v>
      </c>
      <c r="C25" s="75" t="s">
        <v>314</v>
      </c>
      <c r="D25" s="75" t="s">
        <v>1575</v>
      </c>
      <c r="E25" s="74" t="s">
        <v>776</v>
      </c>
      <c r="F25" s="76" t="s">
        <v>777</v>
      </c>
      <c r="G25" s="75">
        <v>55301</v>
      </c>
      <c r="H25" s="76" t="s">
        <v>761</v>
      </c>
      <c r="I25" s="74" t="s">
        <v>56</v>
      </c>
      <c r="J25" s="74" t="s">
        <v>56</v>
      </c>
      <c r="K25" s="74" t="s">
        <v>56</v>
      </c>
      <c r="L25" s="75" t="s">
        <v>79</v>
      </c>
      <c r="M25" s="17" t="s">
        <v>778</v>
      </c>
      <c r="N25" s="74" t="s">
        <v>777</v>
      </c>
      <c r="O25" s="86">
        <v>0</v>
      </c>
      <c r="P25" s="86">
        <v>104952.94</v>
      </c>
      <c r="Q25" s="86">
        <v>0</v>
      </c>
      <c r="R25" s="86">
        <v>0</v>
      </c>
      <c r="S25" s="86">
        <v>0</v>
      </c>
      <c r="T25" s="77" t="s">
        <v>56</v>
      </c>
      <c r="U25" s="86">
        <v>50000</v>
      </c>
      <c r="V25" s="77" t="s">
        <v>779</v>
      </c>
      <c r="W25" s="86">
        <v>0</v>
      </c>
      <c r="X25" s="86">
        <v>0</v>
      </c>
      <c r="Y25" s="77" t="s">
        <v>56</v>
      </c>
      <c r="Z25" s="86">
        <v>14000</v>
      </c>
      <c r="AA25" s="77" t="s">
        <v>780</v>
      </c>
      <c r="AB25" s="86">
        <v>0</v>
      </c>
      <c r="AC25" s="86">
        <v>0</v>
      </c>
      <c r="AD25" s="77" t="s">
        <v>56</v>
      </c>
      <c r="AE25" s="86">
        <v>40000</v>
      </c>
      <c r="AF25" s="77" t="s">
        <v>781</v>
      </c>
      <c r="AG25" s="86">
        <v>0</v>
      </c>
      <c r="AH25" s="86">
        <v>0</v>
      </c>
      <c r="AI25" s="77" t="s">
        <v>56</v>
      </c>
      <c r="AJ25" s="86">
        <v>150000</v>
      </c>
      <c r="AK25" s="77" t="s">
        <v>782</v>
      </c>
      <c r="AL25" s="86">
        <v>0</v>
      </c>
      <c r="AM25" s="86">
        <v>0</v>
      </c>
      <c r="AN25" s="77" t="s">
        <v>56</v>
      </c>
      <c r="AO25" s="86">
        <v>0</v>
      </c>
      <c r="AP25" s="77" t="s">
        <v>56</v>
      </c>
      <c r="AQ25" s="86">
        <f>O25+Q25+S25+X25+AC25+AH25+AM25</f>
        <v>0</v>
      </c>
      <c r="AR25" s="89">
        <f>P25+R25+U25+W25+Z25+AB25+AE25+AG25+AJ25+AL25+AO25</f>
        <v>358952.94</v>
      </c>
      <c r="AS25" s="78" t="s">
        <v>60</v>
      </c>
      <c r="AT25" s="86">
        <v>0</v>
      </c>
      <c r="AU25" s="86">
        <v>0</v>
      </c>
      <c r="AV25" s="86">
        <v>0</v>
      </c>
      <c r="AW25" s="86">
        <v>0</v>
      </c>
      <c r="AX25" s="86">
        <v>0</v>
      </c>
      <c r="AY25" s="86">
        <v>0</v>
      </c>
      <c r="BA25" s="92"/>
    </row>
    <row r="26" spans="1:53" ht="47.25" x14ac:dyDescent="0.25">
      <c r="A26" s="73"/>
      <c r="B26" s="74" t="s">
        <v>87</v>
      </c>
      <c r="C26" s="75" t="s">
        <v>314</v>
      </c>
      <c r="D26" s="75" t="s">
        <v>1575</v>
      </c>
      <c r="E26" s="74" t="s">
        <v>643</v>
      </c>
      <c r="F26" s="76" t="s">
        <v>1502</v>
      </c>
      <c r="G26" s="75">
        <v>54100</v>
      </c>
      <c r="H26" s="76" t="s">
        <v>379</v>
      </c>
      <c r="I26" s="74">
        <v>23310000</v>
      </c>
      <c r="J26" s="74" t="s">
        <v>645</v>
      </c>
      <c r="K26" s="74" t="s">
        <v>646</v>
      </c>
      <c r="L26" s="75" t="s">
        <v>284</v>
      </c>
      <c r="M26" s="17" t="s">
        <v>647</v>
      </c>
      <c r="N26" s="74" t="s">
        <v>1502</v>
      </c>
      <c r="O26" s="86">
        <v>0</v>
      </c>
      <c r="P26" s="86">
        <v>0</v>
      </c>
      <c r="Q26" s="86">
        <v>50000</v>
      </c>
      <c r="R26" s="86">
        <v>380000</v>
      </c>
      <c r="S26" s="86">
        <v>0</v>
      </c>
      <c r="T26" s="77" t="s">
        <v>56</v>
      </c>
      <c r="U26" s="86">
        <v>332000</v>
      </c>
      <c r="V26" s="77" t="s">
        <v>648</v>
      </c>
      <c r="W26" s="86">
        <v>18000</v>
      </c>
      <c r="X26" s="86">
        <v>900000</v>
      </c>
      <c r="Y26" s="77" t="s">
        <v>649</v>
      </c>
      <c r="Z26" s="86">
        <v>1500000</v>
      </c>
      <c r="AA26" s="77" t="s">
        <v>650</v>
      </c>
      <c r="AB26" s="86">
        <v>54000</v>
      </c>
      <c r="AC26" s="86">
        <v>1000000</v>
      </c>
      <c r="AD26" s="77" t="s">
        <v>651</v>
      </c>
      <c r="AE26" s="86">
        <v>1750000</v>
      </c>
      <c r="AF26" s="77" t="s">
        <v>652</v>
      </c>
      <c r="AG26" s="86">
        <v>72000</v>
      </c>
      <c r="AH26" s="86">
        <v>260000</v>
      </c>
      <c r="AI26" s="77" t="s">
        <v>649</v>
      </c>
      <c r="AJ26" s="86">
        <v>0</v>
      </c>
      <c r="AK26" s="77" t="s">
        <v>56</v>
      </c>
      <c r="AL26" s="86">
        <v>36000</v>
      </c>
      <c r="AM26" s="86">
        <v>0</v>
      </c>
      <c r="AN26" s="77" t="s">
        <v>56</v>
      </c>
      <c r="AO26" s="86">
        <v>0</v>
      </c>
      <c r="AP26" s="77" t="s">
        <v>56</v>
      </c>
      <c r="AQ26" s="86">
        <f t="shared" si="0"/>
        <v>2210000</v>
      </c>
      <c r="AR26" s="89">
        <f t="shared" si="1"/>
        <v>4142000</v>
      </c>
      <c r="AS26" s="78" t="s">
        <v>330</v>
      </c>
      <c r="AT26" s="86">
        <v>0</v>
      </c>
      <c r="AU26" s="86">
        <v>1750000</v>
      </c>
      <c r="AV26" s="86">
        <v>0</v>
      </c>
      <c r="AW26" s="86">
        <v>1750000</v>
      </c>
      <c r="AX26" s="86">
        <v>0</v>
      </c>
      <c r="AY26" s="86">
        <v>0</v>
      </c>
      <c r="AZ26" s="73"/>
      <c r="BA26" s="92"/>
    </row>
    <row r="27" spans="1:53" ht="31.5" x14ac:dyDescent="0.25">
      <c r="A27" s="73"/>
      <c r="B27" s="74" t="s">
        <v>87</v>
      </c>
      <c r="C27" s="75" t="s">
        <v>314</v>
      </c>
      <c r="D27" s="75" t="s">
        <v>1575</v>
      </c>
      <c r="E27" s="74" t="s">
        <v>668</v>
      </c>
      <c r="F27" s="76" t="s">
        <v>669</v>
      </c>
      <c r="G27" s="75">
        <v>54100</v>
      </c>
      <c r="H27" s="76" t="s">
        <v>379</v>
      </c>
      <c r="I27" s="74" t="s">
        <v>56</v>
      </c>
      <c r="J27" s="74" t="s">
        <v>56</v>
      </c>
      <c r="K27" s="74" t="s">
        <v>56</v>
      </c>
      <c r="L27" s="75" t="s">
        <v>619</v>
      </c>
      <c r="M27" s="17" t="s">
        <v>670</v>
      </c>
      <c r="N27" s="74" t="s">
        <v>671</v>
      </c>
      <c r="O27" s="86">
        <v>0</v>
      </c>
      <c r="P27" s="86">
        <v>0</v>
      </c>
      <c r="Q27" s="86">
        <v>0</v>
      </c>
      <c r="R27" s="86">
        <v>66289.33</v>
      </c>
      <c r="S27" s="86">
        <v>0</v>
      </c>
      <c r="T27" s="77" t="s">
        <v>56</v>
      </c>
      <c r="U27" s="86">
        <v>455000</v>
      </c>
      <c r="V27" s="77" t="s">
        <v>672</v>
      </c>
      <c r="W27" s="86">
        <v>0</v>
      </c>
      <c r="X27" s="86">
        <v>0</v>
      </c>
      <c r="Y27" s="77" t="s">
        <v>56</v>
      </c>
      <c r="Z27" s="86">
        <v>0</v>
      </c>
      <c r="AA27" s="77" t="s">
        <v>56</v>
      </c>
      <c r="AB27" s="86">
        <v>0</v>
      </c>
      <c r="AC27" s="86">
        <v>0</v>
      </c>
      <c r="AD27" s="77" t="s">
        <v>56</v>
      </c>
      <c r="AE27" s="86">
        <v>0</v>
      </c>
      <c r="AF27" s="77" t="s">
        <v>56</v>
      </c>
      <c r="AG27" s="86">
        <v>0</v>
      </c>
      <c r="AH27" s="86">
        <v>0</v>
      </c>
      <c r="AI27" s="77" t="s">
        <v>56</v>
      </c>
      <c r="AJ27" s="86">
        <v>0</v>
      </c>
      <c r="AK27" s="77" t="s">
        <v>56</v>
      </c>
      <c r="AL27" s="86">
        <v>0</v>
      </c>
      <c r="AM27" s="86">
        <v>0</v>
      </c>
      <c r="AN27" s="77" t="s">
        <v>56</v>
      </c>
      <c r="AO27" s="86">
        <v>0</v>
      </c>
      <c r="AP27" s="77" t="s">
        <v>56</v>
      </c>
      <c r="AQ27" s="86">
        <f t="shared" si="0"/>
        <v>0</v>
      </c>
      <c r="AR27" s="89">
        <f t="shared" si="1"/>
        <v>521289.33</v>
      </c>
      <c r="AS27" s="78" t="s">
        <v>60</v>
      </c>
      <c r="AT27" s="86">
        <v>0</v>
      </c>
      <c r="AU27" s="86">
        <v>0</v>
      </c>
      <c r="AV27" s="86">
        <v>0</v>
      </c>
      <c r="AW27" s="86">
        <v>0</v>
      </c>
      <c r="AX27" s="86">
        <v>0</v>
      </c>
      <c r="AY27" s="86">
        <v>0</v>
      </c>
      <c r="AZ27" s="73"/>
      <c r="BA27" s="92"/>
    </row>
    <row r="28" spans="1:53" s="73" customFormat="1" ht="31.5" x14ac:dyDescent="0.25">
      <c r="B28" s="74" t="s">
        <v>87</v>
      </c>
      <c r="C28" s="75" t="s">
        <v>314</v>
      </c>
      <c r="D28" s="75" t="s">
        <v>1575</v>
      </c>
      <c r="E28" s="74" t="s">
        <v>683</v>
      </c>
      <c r="F28" s="76" t="s">
        <v>684</v>
      </c>
      <c r="G28" s="75">
        <v>54100</v>
      </c>
      <c r="H28" s="76" t="s">
        <v>379</v>
      </c>
      <c r="I28" s="74" t="s">
        <v>56</v>
      </c>
      <c r="J28" s="74" t="s">
        <v>56</v>
      </c>
      <c r="K28" s="74" t="s">
        <v>56</v>
      </c>
      <c r="L28" s="75" t="s">
        <v>284</v>
      </c>
      <c r="M28" s="17" t="s">
        <v>685</v>
      </c>
      <c r="N28" s="74" t="s">
        <v>684</v>
      </c>
      <c r="O28" s="86">
        <v>0</v>
      </c>
      <c r="P28" s="86">
        <v>0</v>
      </c>
      <c r="Q28" s="86">
        <v>0</v>
      </c>
      <c r="R28" s="86">
        <v>0</v>
      </c>
      <c r="S28" s="86">
        <v>0</v>
      </c>
      <c r="T28" s="77" t="s">
        <v>56</v>
      </c>
      <c r="U28" s="86">
        <v>230000</v>
      </c>
      <c r="V28" s="77" t="s">
        <v>1533</v>
      </c>
      <c r="W28" s="86">
        <v>4000</v>
      </c>
      <c r="X28" s="86">
        <v>0</v>
      </c>
      <c r="Y28" s="77" t="s">
        <v>56</v>
      </c>
      <c r="Z28" s="86">
        <v>500000</v>
      </c>
      <c r="AA28" s="77" t="s">
        <v>1535</v>
      </c>
      <c r="AB28" s="86">
        <v>37500</v>
      </c>
      <c r="AC28" s="86">
        <v>0</v>
      </c>
      <c r="AD28" s="77" t="s">
        <v>56</v>
      </c>
      <c r="AE28" s="86">
        <v>400000</v>
      </c>
      <c r="AF28" s="77" t="s">
        <v>1534</v>
      </c>
      <c r="AG28" s="86">
        <v>0</v>
      </c>
      <c r="AH28" s="86">
        <v>0</v>
      </c>
      <c r="AI28" s="77" t="s">
        <v>56</v>
      </c>
      <c r="AJ28" s="86">
        <v>0</v>
      </c>
      <c r="AK28" s="77" t="s">
        <v>56</v>
      </c>
      <c r="AL28" s="86">
        <v>0</v>
      </c>
      <c r="AM28" s="86">
        <v>0</v>
      </c>
      <c r="AN28" s="77" t="s">
        <v>56</v>
      </c>
      <c r="AO28" s="86">
        <v>0</v>
      </c>
      <c r="AP28" s="77" t="s">
        <v>56</v>
      </c>
      <c r="AQ28" s="86">
        <f t="shared" si="0"/>
        <v>0</v>
      </c>
      <c r="AR28" s="89">
        <f t="shared" si="1"/>
        <v>1171500</v>
      </c>
      <c r="AS28" s="78" t="s">
        <v>60</v>
      </c>
      <c r="AT28" s="86">
        <v>0</v>
      </c>
      <c r="AU28" s="86">
        <v>0</v>
      </c>
      <c r="AV28" s="86">
        <v>0</v>
      </c>
      <c r="AW28" s="86">
        <v>0</v>
      </c>
      <c r="AX28" s="86">
        <v>0</v>
      </c>
      <c r="AY28" s="86">
        <v>0</v>
      </c>
      <c r="BA28" s="92"/>
    </row>
    <row r="29" spans="1:53" s="73" customFormat="1" ht="31.5" x14ac:dyDescent="0.25">
      <c r="B29" s="74" t="s">
        <v>87</v>
      </c>
      <c r="C29" s="75" t="s">
        <v>314</v>
      </c>
      <c r="D29" s="75" t="s">
        <v>1575</v>
      </c>
      <c r="E29" s="74" t="s">
        <v>635</v>
      </c>
      <c r="F29" s="76" t="s">
        <v>636</v>
      </c>
      <c r="G29" s="75">
        <v>54100</v>
      </c>
      <c r="H29" s="76" t="s">
        <v>379</v>
      </c>
      <c r="I29" s="74" t="s">
        <v>56</v>
      </c>
      <c r="J29" s="74" t="s">
        <v>56</v>
      </c>
      <c r="K29" s="74" t="s">
        <v>56</v>
      </c>
      <c r="L29" s="75" t="s">
        <v>284</v>
      </c>
      <c r="M29" s="17" t="s">
        <v>637</v>
      </c>
      <c r="N29" s="74" t="s">
        <v>638</v>
      </c>
      <c r="O29" s="86">
        <v>0</v>
      </c>
      <c r="P29" s="86">
        <v>0</v>
      </c>
      <c r="Q29" s="86">
        <v>0</v>
      </c>
      <c r="R29" s="86">
        <v>0</v>
      </c>
      <c r="S29" s="86">
        <v>0</v>
      </c>
      <c r="T29" s="77" t="s">
        <v>56</v>
      </c>
      <c r="U29" s="86">
        <v>0</v>
      </c>
      <c r="V29" s="77" t="s">
        <v>56</v>
      </c>
      <c r="W29" s="86">
        <v>0</v>
      </c>
      <c r="X29" s="86">
        <v>0</v>
      </c>
      <c r="Y29" s="77" t="s">
        <v>56</v>
      </c>
      <c r="Z29" s="86">
        <v>25000</v>
      </c>
      <c r="AA29" s="77" t="s">
        <v>361</v>
      </c>
      <c r="AB29" s="86">
        <v>1200</v>
      </c>
      <c r="AC29" s="86">
        <v>0</v>
      </c>
      <c r="AD29" s="77" t="s">
        <v>56</v>
      </c>
      <c r="AE29" s="86">
        <v>185000</v>
      </c>
      <c r="AF29" s="77" t="s">
        <v>639</v>
      </c>
      <c r="AG29" s="86">
        <v>9200</v>
      </c>
      <c r="AH29" s="86">
        <v>0</v>
      </c>
      <c r="AI29" s="77" t="s">
        <v>56</v>
      </c>
      <c r="AJ29" s="86">
        <v>0</v>
      </c>
      <c r="AK29" s="77" t="s">
        <v>56</v>
      </c>
      <c r="AL29" s="86">
        <v>0</v>
      </c>
      <c r="AM29" s="86">
        <v>0</v>
      </c>
      <c r="AN29" s="77" t="s">
        <v>56</v>
      </c>
      <c r="AO29" s="86">
        <v>0</v>
      </c>
      <c r="AP29" s="77" t="s">
        <v>56</v>
      </c>
      <c r="AQ29" s="86">
        <f>O29+Q29+S29+X29+AC29+AH29+AM29</f>
        <v>0</v>
      </c>
      <c r="AR29" s="89">
        <f>P29+R29+U29+W29+Z29+AB29+AE29+AG29+AJ29+AL29+AO29</f>
        <v>220400</v>
      </c>
      <c r="AS29" s="78" t="s">
        <v>60</v>
      </c>
      <c r="AT29" s="86">
        <v>0</v>
      </c>
      <c r="AU29" s="86">
        <v>0</v>
      </c>
      <c r="AV29" s="86">
        <v>0</v>
      </c>
      <c r="AW29" s="86">
        <v>0</v>
      </c>
      <c r="AX29" s="86">
        <v>0</v>
      </c>
      <c r="AY29" s="86">
        <v>0</v>
      </c>
      <c r="BA29" s="92"/>
    </row>
    <row r="30" spans="1:53" ht="31.5" x14ac:dyDescent="0.25">
      <c r="A30" s="73"/>
      <c r="B30" s="74" t="s">
        <v>87</v>
      </c>
      <c r="C30" s="75" t="s">
        <v>1197</v>
      </c>
      <c r="D30" s="75" t="s">
        <v>1575</v>
      </c>
      <c r="E30" s="74" t="s">
        <v>1202</v>
      </c>
      <c r="F30" s="76" t="s">
        <v>1203</v>
      </c>
      <c r="G30" s="75">
        <v>51102</v>
      </c>
      <c r="H30" s="76" t="s">
        <v>1199</v>
      </c>
      <c r="I30" s="74" t="s">
        <v>56</v>
      </c>
      <c r="J30" s="74" t="s">
        <v>56</v>
      </c>
      <c r="K30" s="74" t="s">
        <v>56</v>
      </c>
      <c r="L30" s="75" t="s">
        <v>310</v>
      </c>
      <c r="M30" s="17" t="s">
        <v>1204</v>
      </c>
      <c r="N30" s="74" t="s">
        <v>1205</v>
      </c>
      <c r="O30" s="86">
        <v>0</v>
      </c>
      <c r="P30" s="86">
        <v>0</v>
      </c>
      <c r="Q30" s="86">
        <v>0</v>
      </c>
      <c r="R30" s="86">
        <v>0</v>
      </c>
      <c r="S30" s="86">
        <v>0</v>
      </c>
      <c r="T30" s="77" t="s">
        <v>56</v>
      </c>
      <c r="U30" s="86">
        <v>100400</v>
      </c>
      <c r="V30" s="77" t="s">
        <v>1206</v>
      </c>
      <c r="W30" s="86">
        <v>0</v>
      </c>
      <c r="X30" s="86">
        <v>0</v>
      </c>
      <c r="Y30" s="77" t="s">
        <v>56</v>
      </c>
      <c r="Z30" s="86">
        <v>0</v>
      </c>
      <c r="AA30" s="77" t="s">
        <v>56</v>
      </c>
      <c r="AB30" s="86">
        <v>0</v>
      </c>
      <c r="AC30" s="86">
        <v>0</v>
      </c>
      <c r="AD30" s="77" t="s">
        <v>56</v>
      </c>
      <c r="AE30" s="86">
        <v>0</v>
      </c>
      <c r="AF30" s="77" t="s">
        <v>56</v>
      </c>
      <c r="AG30" s="86">
        <v>0</v>
      </c>
      <c r="AH30" s="86">
        <v>0</v>
      </c>
      <c r="AI30" s="77" t="s">
        <v>56</v>
      </c>
      <c r="AJ30" s="86">
        <v>0</v>
      </c>
      <c r="AK30" s="77" t="s">
        <v>56</v>
      </c>
      <c r="AL30" s="86">
        <v>0</v>
      </c>
      <c r="AM30" s="86">
        <v>0</v>
      </c>
      <c r="AN30" s="77" t="s">
        <v>56</v>
      </c>
      <c r="AO30" s="86">
        <v>0</v>
      </c>
      <c r="AP30" s="77" t="s">
        <v>56</v>
      </c>
      <c r="AQ30" s="86">
        <f>O30+Q30+S30+X30+AC30+AH30+AM30</f>
        <v>0</v>
      </c>
      <c r="AR30" s="89">
        <f>P30+R30+U30+W30+Z30+AB30+AE30+AG30+AJ30+AL30+AO30</f>
        <v>100400</v>
      </c>
      <c r="AS30" s="78" t="s">
        <v>60</v>
      </c>
      <c r="AT30" s="86">
        <v>0</v>
      </c>
      <c r="AU30" s="86">
        <v>0</v>
      </c>
      <c r="AV30" s="86">
        <v>0</v>
      </c>
      <c r="AW30" s="86">
        <v>0</v>
      </c>
      <c r="AX30" s="86">
        <v>0</v>
      </c>
      <c r="AY30" s="86">
        <v>0</v>
      </c>
      <c r="AZ30" s="73"/>
      <c r="BA30" s="92"/>
    </row>
    <row r="31" spans="1:53" ht="31.5" x14ac:dyDescent="0.25">
      <c r="A31" s="73"/>
      <c r="B31" s="74" t="s">
        <v>87</v>
      </c>
      <c r="C31" s="75" t="s">
        <v>314</v>
      </c>
      <c r="D31" s="75" t="s">
        <v>1575</v>
      </c>
      <c r="E31" s="74" t="s">
        <v>694</v>
      </c>
      <c r="F31" s="76" t="s">
        <v>695</v>
      </c>
      <c r="G31" s="75">
        <v>54801</v>
      </c>
      <c r="H31" s="76" t="s">
        <v>691</v>
      </c>
      <c r="I31" s="74" t="s">
        <v>56</v>
      </c>
      <c r="J31" s="74" t="s">
        <v>56</v>
      </c>
      <c r="K31" s="74" t="s">
        <v>56</v>
      </c>
      <c r="L31" s="75" t="s">
        <v>284</v>
      </c>
      <c r="M31" s="17" t="s">
        <v>696</v>
      </c>
      <c r="N31" s="74" t="s">
        <v>695</v>
      </c>
      <c r="O31" s="86">
        <v>0</v>
      </c>
      <c r="P31" s="86">
        <v>0</v>
      </c>
      <c r="Q31" s="86">
        <v>0</v>
      </c>
      <c r="R31" s="86">
        <v>251615.38</v>
      </c>
      <c r="S31" s="86">
        <v>0</v>
      </c>
      <c r="T31" s="77" t="s">
        <v>56</v>
      </c>
      <c r="U31" s="86">
        <v>200000</v>
      </c>
      <c r="V31" s="77" t="s">
        <v>697</v>
      </c>
      <c r="W31" s="86">
        <v>0</v>
      </c>
      <c r="X31" s="86">
        <v>0</v>
      </c>
      <c r="Y31" s="77" t="s">
        <v>56</v>
      </c>
      <c r="Z31" s="86">
        <v>0</v>
      </c>
      <c r="AA31" s="77" t="s">
        <v>56</v>
      </c>
      <c r="AB31" s="86">
        <v>0</v>
      </c>
      <c r="AC31" s="86">
        <v>0</v>
      </c>
      <c r="AD31" s="77" t="s">
        <v>56</v>
      </c>
      <c r="AE31" s="86">
        <v>0</v>
      </c>
      <c r="AF31" s="77" t="s">
        <v>56</v>
      </c>
      <c r="AG31" s="86">
        <v>0</v>
      </c>
      <c r="AH31" s="86">
        <v>0</v>
      </c>
      <c r="AI31" s="77" t="s">
        <v>56</v>
      </c>
      <c r="AJ31" s="86">
        <v>0</v>
      </c>
      <c r="AK31" s="77" t="s">
        <v>56</v>
      </c>
      <c r="AL31" s="86">
        <v>0</v>
      </c>
      <c r="AM31" s="86">
        <v>0</v>
      </c>
      <c r="AN31" s="77" t="s">
        <v>56</v>
      </c>
      <c r="AO31" s="86">
        <v>0</v>
      </c>
      <c r="AP31" s="77" t="s">
        <v>56</v>
      </c>
      <c r="AQ31" s="86">
        <f t="shared" si="0"/>
        <v>0</v>
      </c>
      <c r="AR31" s="89">
        <f t="shared" si="1"/>
        <v>451615.38</v>
      </c>
      <c r="AS31" s="78" t="s">
        <v>60</v>
      </c>
      <c r="AT31" s="86">
        <v>0</v>
      </c>
      <c r="AU31" s="86">
        <v>0</v>
      </c>
      <c r="AV31" s="86">
        <v>0</v>
      </c>
      <c r="AW31" s="86">
        <v>0</v>
      </c>
      <c r="AX31" s="86">
        <v>0</v>
      </c>
      <c r="AY31" s="86">
        <v>0</v>
      </c>
      <c r="AZ31" s="73"/>
      <c r="BA31" s="92"/>
    </row>
    <row r="32" spans="1:53" s="73" customFormat="1" ht="31.5" x14ac:dyDescent="0.25">
      <c r="B32" s="74" t="s">
        <v>87</v>
      </c>
      <c r="C32" s="75" t="s">
        <v>314</v>
      </c>
      <c r="D32" s="75" t="s">
        <v>1575</v>
      </c>
      <c r="E32" s="74" t="s">
        <v>703</v>
      </c>
      <c r="F32" s="76" t="s">
        <v>704</v>
      </c>
      <c r="G32" s="75">
        <v>54701</v>
      </c>
      <c r="H32" s="76" t="s">
        <v>700</v>
      </c>
      <c r="I32" s="74" t="s">
        <v>56</v>
      </c>
      <c r="J32" s="74" t="s">
        <v>56</v>
      </c>
      <c r="K32" s="74" t="s">
        <v>56</v>
      </c>
      <c r="L32" s="75" t="s">
        <v>284</v>
      </c>
      <c r="M32" s="17" t="s">
        <v>705</v>
      </c>
      <c r="N32" s="74" t="s">
        <v>704</v>
      </c>
      <c r="O32" s="86">
        <v>0</v>
      </c>
      <c r="P32" s="86">
        <v>0</v>
      </c>
      <c r="Q32" s="86">
        <v>0</v>
      </c>
      <c r="R32" s="86">
        <v>0</v>
      </c>
      <c r="S32" s="86">
        <v>0</v>
      </c>
      <c r="T32" s="77" t="s">
        <v>56</v>
      </c>
      <c r="U32" s="86">
        <v>15000</v>
      </c>
      <c r="V32" s="77" t="s">
        <v>1536</v>
      </c>
      <c r="W32" s="86">
        <v>0</v>
      </c>
      <c r="X32" s="86">
        <v>0</v>
      </c>
      <c r="Y32" s="77" t="s">
        <v>56</v>
      </c>
      <c r="Z32" s="86">
        <v>15000</v>
      </c>
      <c r="AA32" s="77" t="s">
        <v>1536</v>
      </c>
      <c r="AB32" s="86">
        <v>0</v>
      </c>
      <c r="AC32" s="86">
        <v>0</v>
      </c>
      <c r="AD32" s="77" t="s">
        <v>56</v>
      </c>
      <c r="AE32" s="86">
        <v>350000</v>
      </c>
      <c r="AF32" s="77" t="s">
        <v>1537</v>
      </c>
      <c r="AG32" s="86">
        <v>0</v>
      </c>
      <c r="AH32" s="86">
        <v>0</v>
      </c>
      <c r="AI32" s="77" t="s">
        <v>56</v>
      </c>
      <c r="AJ32" s="86">
        <v>350000</v>
      </c>
      <c r="AK32" s="77" t="s">
        <v>1537</v>
      </c>
      <c r="AL32" s="86">
        <v>0</v>
      </c>
      <c r="AM32" s="86">
        <v>0</v>
      </c>
      <c r="AN32" s="77" t="s">
        <v>56</v>
      </c>
      <c r="AO32" s="86">
        <v>0</v>
      </c>
      <c r="AP32" s="77" t="s">
        <v>56</v>
      </c>
      <c r="AQ32" s="86">
        <f t="shared" si="0"/>
        <v>0</v>
      </c>
      <c r="AR32" s="89">
        <f t="shared" si="1"/>
        <v>730000</v>
      </c>
      <c r="AS32" s="78" t="s">
        <v>60</v>
      </c>
      <c r="AT32" s="86">
        <v>0</v>
      </c>
      <c r="AU32" s="86">
        <v>0</v>
      </c>
      <c r="AV32" s="86">
        <v>0</v>
      </c>
      <c r="AW32" s="86">
        <v>0</v>
      </c>
      <c r="AX32" s="86">
        <v>0</v>
      </c>
      <c r="AY32" s="86">
        <v>0</v>
      </c>
      <c r="BA32" s="92"/>
    </row>
    <row r="33" spans="1:53" s="69" customFormat="1" ht="31.5" x14ac:dyDescent="0.25">
      <c r="A33" s="73"/>
      <c r="B33" s="74" t="s">
        <v>87</v>
      </c>
      <c r="C33" s="75" t="s">
        <v>314</v>
      </c>
      <c r="D33" s="75" t="s">
        <v>1575</v>
      </c>
      <c r="E33" s="74" t="s">
        <v>725</v>
      </c>
      <c r="F33" s="76" t="s">
        <v>726</v>
      </c>
      <c r="G33" s="75">
        <v>55100</v>
      </c>
      <c r="H33" s="76" t="s">
        <v>716</v>
      </c>
      <c r="I33" s="74" t="s">
        <v>56</v>
      </c>
      <c r="J33" s="74" t="s">
        <v>56</v>
      </c>
      <c r="K33" s="74" t="s">
        <v>56</v>
      </c>
      <c r="L33" s="75" t="s">
        <v>284</v>
      </c>
      <c r="M33" s="17" t="s">
        <v>727</v>
      </c>
      <c r="N33" s="74" t="s">
        <v>728</v>
      </c>
      <c r="O33" s="86">
        <v>0</v>
      </c>
      <c r="P33" s="86">
        <v>0</v>
      </c>
      <c r="Q33" s="86">
        <v>0</v>
      </c>
      <c r="R33" s="86">
        <v>0</v>
      </c>
      <c r="S33" s="86">
        <v>0</v>
      </c>
      <c r="T33" s="77" t="s">
        <v>56</v>
      </c>
      <c r="U33" s="86">
        <v>0</v>
      </c>
      <c r="V33" s="77" t="s">
        <v>56</v>
      </c>
      <c r="W33" s="86">
        <v>0</v>
      </c>
      <c r="X33" s="86">
        <v>0</v>
      </c>
      <c r="Y33" s="77" t="s">
        <v>56</v>
      </c>
      <c r="Z33" s="86">
        <v>0</v>
      </c>
      <c r="AA33" s="77" t="s">
        <v>56</v>
      </c>
      <c r="AB33" s="86">
        <v>0</v>
      </c>
      <c r="AC33" s="86"/>
      <c r="AD33" s="77" t="s">
        <v>56</v>
      </c>
      <c r="AE33" s="86">
        <v>50000</v>
      </c>
      <c r="AF33" s="77" t="s">
        <v>729</v>
      </c>
      <c r="AG33" s="86">
        <v>3000</v>
      </c>
      <c r="AH33" s="86">
        <v>0</v>
      </c>
      <c r="AI33" s="77" t="s">
        <v>56</v>
      </c>
      <c r="AJ33" s="86">
        <v>333000</v>
      </c>
      <c r="AK33" s="77" t="s">
        <v>730</v>
      </c>
      <c r="AL33" s="86">
        <v>16500</v>
      </c>
      <c r="AM33" s="86">
        <v>0</v>
      </c>
      <c r="AN33" s="77" t="s">
        <v>56</v>
      </c>
      <c r="AO33" s="86">
        <v>0</v>
      </c>
      <c r="AP33" s="77" t="s">
        <v>56</v>
      </c>
      <c r="AQ33" s="86">
        <f t="shared" si="0"/>
        <v>0</v>
      </c>
      <c r="AR33" s="89">
        <f t="shared" si="1"/>
        <v>402500</v>
      </c>
      <c r="AS33" s="78" t="s">
        <v>60</v>
      </c>
      <c r="AT33" s="86">
        <v>0</v>
      </c>
      <c r="AU33" s="86">
        <v>0</v>
      </c>
      <c r="AV33" s="86">
        <v>0</v>
      </c>
      <c r="AW33" s="86">
        <v>0</v>
      </c>
      <c r="AX33" s="86">
        <v>0</v>
      </c>
      <c r="AY33" s="86">
        <v>0</v>
      </c>
      <c r="AZ33" s="73"/>
      <c r="BA33" s="92"/>
    </row>
    <row r="34" spans="1:53" s="69" customFormat="1" ht="31.5" x14ac:dyDescent="0.25">
      <c r="A34" s="73"/>
      <c r="B34" s="74" t="s">
        <v>87</v>
      </c>
      <c r="C34" s="75" t="s">
        <v>314</v>
      </c>
      <c r="D34" s="75" t="s">
        <v>1575</v>
      </c>
      <c r="E34" s="74" t="s">
        <v>744</v>
      </c>
      <c r="F34" s="76" t="s">
        <v>745</v>
      </c>
      <c r="G34" s="75">
        <v>55100</v>
      </c>
      <c r="H34" s="76" t="s">
        <v>716</v>
      </c>
      <c r="I34" s="74" t="s">
        <v>56</v>
      </c>
      <c r="J34" s="74" t="s">
        <v>56</v>
      </c>
      <c r="K34" s="74" t="s">
        <v>56</v>
      </c>
      <c r="L34" s="75" t="s">
        <v>284</v>
      </c>
      <c r="M34" s="17" t="s">
        <v>746</v>
      </c>
      <c r="N34" s="74" t="s">
        <v>747</v>
      </c>
      <c r="O34" s="86">
        <v>0</v>
      </c>
      <c r="P34" s="86">
        <v>0</v>
      </c>
      <c r="Q34" s="86">
        <v>0</v>
      </c>
      <c r="R34" s="86">
        <v>0</v>
      </c>
      <c r="S34" s="86">
        <v>0</v>
      </c>
      <c r="T34" s="77" t="s">
        <v>56</v>
      </c>
      <c r="U34" s="86">
        <v>0</v>
      </c>
      <c r="V34" s="77" t="s">
        <v>56</v>
      </c>
      <c r="W34" s="86">
        <v>0</v>
      </c>
      <c r="X34" s="86">
        <v>0</v>
      </c>
      <c r="Y34" s="77" t="s">
        <v>56</v>
      </c>
      <c r="Z34" s="86">
        <v>0</v>
      </c>
      <c r="AA34" s="77" t="s">
        <v>56</v>
      </c>
      <c r="AB34" s="86">
        <v>0</v>
      </c>
      <c r="AC34" s="86">
        <v>0</v>
      </c>
      <c r="AD34" s="77" t="s">
        <v>56</v>
      </c>
      <c r="AE34" s="86">
        <v>0</v>
      </c>
      <c r="AF34" s="77" t="s">
        <v>56</v>
      </c>
      <c r="AG34" s="86">
        <v>0</v>
      </c>
      <c r="AH34" s="86">
        <v>0</v>
      </c>
      <c r="AI34" s="77" t="s">
        <v>56</v>
      </c>
      <c r="AJ34" s="86">
        <v>0</v>
      </c>
      <c r="AK34" s="77" t="s">
        <v>56</v>
      </c>
      <c r="AL34" s="86">
        <v>0</v>
      </c>
      <c r="AM34" s="86">
        <v>0</v>
      </c>
      <c r="AN34" s="77" t="s">
        <v>56</v>
      </c>
      <c r="AO34" s="86">
        <v>215000</v>
      </c>
      <c r="AP34" s="77" t="s">
        <v>1538</v>
      </c>
      <c r="AQ34" s="86">
        <f t="shared" si="0"/>
        <v>0</v>
      </c>
      <c r="AR34" s="89">
        <f t="shared" si="1"/>
        <v>215000</v>
      </c>
      <c r="AS34" s="78" t="s">
        <v>60</v>
      </c>
      <c r="AT34" s="86">
        <v>0</v>
      </c>
      <c r="AU34" s="86">
        <v>0</v>
      </c>
      <c r="AV34" s="86">
        <v>0</v>
      </c>
      <c r="AW34" s="86">
        <v>0</v>
      </c>
      <c r="AX34" s="86">
        <v>0</v>
      </c>
      <c r="AY34" s="86">
        <v>0</v>
      </c>
      <c r="AZ34" s="73"/>
      <c r="BA34" s="92"/>
    </row>
    <row r="35" spans="1:53" ht="31.5" x14ac:dyDescent="0.25">
      <c r="A35" s="73"/>
      <c r="B35" s="74" t="s">
        <v>87</v>
      </c>
      <c r="C35" s="75" t="s">
        <v>314</v>
      </c>
      <c r="D35" s="75" t="s">
        <v>1575</v>
      </c>
      <c r="E35" s="74" t="s">
        <v>771</v>
      </c>
      <c r="F35" s="76" t="s">
        <v>772</v>
      </c>
      <c r="G35" s="75">
        <v>55301</v>
      </c>
      <c r="H35" s="76" t="s">
        <v>761</v>
      </c>
      <c r="I35" s="74" t="s">
        <v>56</v>
      </c>
      <c r="J35" s="74" t="s">
        <v>56</v>
      </c>
      <c r="K35" s="74" t="s">
        <v>56</v>
      </c>
      <c r="L35" s="75" t="s">
        <v>284</v>
      </c>
      <c r="M35" s="17" t="s">
        <v>773</v>
      </c>
      <c r="N35" s="74" t="s">
        <v>774</v>
      </c>
      <c r="O35" s="86">
        <v>0</v>
      </c>
      <c r="P35" s="86">
        <v>231662.03</v>
      </c>
      <c r="Q35" s="86">
        <v>0</v>
      </c>
      <c r="R35" s="86">
        <v>80835.12</v>
      </c>
      <c r="S35" s="86">
        <v>0</v>
      </c>
      <c r="T35" s="77" t="s">
        <v>56</v>
      </c>
      <c r="U35" s="86">
        <v>270000</v>
      </c>
      <c r="V35" s="77" t="s">
        <v>775</v>
      </c>
      <c r="W35" s="86">
        <v>10900</v>
      </c>
      <c r="X35" s="86">
        <v>0</v>
      </c>
      <c r="Y35" s="77" t="s">
        <v>56</v>
      </c>
      <c r="Z35" s="86">
        <v>0</v>
      </c>
      <c r="AA35" s="77" t="s">
        <v>56</v>
      </c>
      <c r="AB35" s="86">
        <v>0</v>
      </c>
      <c r="AC35" s="86">
        <v>0</v>
      </c>
      <c r="AD35" s="77" t="s">
        <v>56</v>
      </c>
      <c r="AE35" s="86">
        <v>0</v>
      </c>
      <c r="AF35" s="77" t="s">
        <v>56</v>
      </c>
      <c r="AG35" s="86">
        <v>0</v>
      </c>
      <c r="AH35" s="86">
        <v>0</v>
      </c>
      <c r="AI35" s="77" t="s">
        <v>56</v>
      </c>
      <c r="AJ35" s="86">
        <v>0</v>
      </c>
      <c r="AK35" s="77" t="s">
        <v>56</v>
      </c>
      <c r="AL35" s="86">
        <v>0</v>
      </c>
      <c r="AM35" s="86">
        <v>0</v>
      </c>
      <c r="AN35" s="77" t="s">
        <v>56</v>
      </c>
      <c r="AO35" s="86">
        <v>0</v>
      </c>
      <c r="AP35" s="77" t="s">
        <v>56</v>
      </c>
      <c r="AQ35" s="86">
        <f t="shared" si="0"/>
        <v>0</v>
      </c>
      <c r="AR35" s="89">
        <f t="shared" si="1"/>
        <v>593397.15</v>
      </c>
      <c r="AS35" s="78" t="s">
        <v>60</v>
      </c>
      <c r="AT35" s="86">
        <v>0</v>
      </c>
      <c r="AU35" s="86">
        <v>0</v>
      </c>
      <c r="AV35" s="86">
        <v>0</v>
      </c>
      <c r="AW35" s="86">
        <v>0</v>
      </c>
      <c r="AX35" s="86">
        <v>0</v>
      </c>
      <c r="AY35" s="86">
        <v>0</v>
      </c>
      <c r="AZ35" s="73"/>
      <c r="BA35" s="92"/>
    </row>
    <row r="36" spans="1:53" s="64" customFormat="1" ht="47.25" x14ac:dyDescent="0.25">
      <c r="A36" s="73"/>
      <c r="B36" s="74" t="s">
        <v>87</v>
      </c>
      <c r="C36" s="75" t="s">
        <v>324</v>
      </c>
      <c r="D36" s="75" t="s">
        <v>1575</v>
      </c>
      <c r="E36" s="74" t="s">
        <v>968</v>
      </c>
      <c r="F36" s="76" t="s">
        <v>969</v>
      </c>
      <c r="G36" s="75">
        <v>42100</v>
      </c>
      <c r="H36" s="76" t="s">
        <v>970</v>
      </c>
      <c r="I36" s="74" t="s">
        <v>56</v>
      </c>
      <c r="J36" s="74" t="s">
        <v>56</v>
      </c>
      <c r="K36" s="74" t="s">
        <v>56</v>
      </c>
      <c r="L36" s="75" t="s">
        <v>104</v>
      </c>
      <c r="M36" s="17" t="s">
        <v>971</v>
      </c>
      <c r="N36" s="74" t="s">
        <v>972</v>
      </c>
      <c r="O36" s="86">
        <v>0</v>
      </c>
      <c r="P36" s="86">
        <v>14866.48</v>
      </c>
      <c r="Q36" s="86">
        <v>0</v>
      </c>
      <c r="R36" s="86">
        <v>298000</v>
      </c>
      <c r="S36" s="86">
        <v>0</v>
      </c>
      <c r="T36" s="77" t="s">
        <v>56</v>
      </c>
      <c r="U36" s="86">
        <v>200000</v>
      </c>
      <c r="V36" s="77" t="s">
        <v>973</v>
      </c>
      <c r="W36" s="86">
        <v>0</v>
      </c>
      <c r="X36" s="86">
        <v>0</v>
      </c>
      <c r="Y36" s="77" t="s">
        <v>56</v>
      </c>
      <c r="Z36" s="86">
        <v>200000</v>
      </c>
      <c r="AA36" s="77" t="s">
        <v>973</v>
      </c>
      <c r="AB36" s="86">
        <v>0</v>
      </c>
      <c r="AC36" s="86">
        <v>0</v>
      </c>
      <c r="AD36" s="77" t="s">
        <v>56</v>
      </c>
      <c r="AE36" s="86">
        <v>200000</v>
      </c>
      <c r="AF36" s="77" t="s">
        <v>973</v>
      </c>
      <c r="AG36" s="86">
        <v>0</v>
      </c>
      <c r="AH36" s="86">
        <v>0</v>
      </c>
      <c r="AI36" s="77" t="s">
        <v>56</v>
      </c>
      <c r="AJ36" s="86">
        <v>200000</v>
      </c>
      <c r="AK36" s="77" t="s">
        <v>973</v>
      </c>
      <c r="AL36" s="86">
        <v>0</v>
      </c>
      <c r="AM36" s="86">
        <v>0</v>
      </c>
      <c r="AN36" s="77" t="s">
        <v>56</v>
      </c>
      <c r="AO36" s="86">
        <v>0</v>
      </c>
      <c r="AP36" s="77" t="s">
        <v>56</v>
      </c>
      <c r="AQ36" s="86">
        <f t="shared" si="0"/>
        <v>0</v>
      </c>
      <c r="AR36" s="89">
        <f t="shared" si="1"/>
        <v>1112866.48</v>
      </c>
      <c r="AS36" s="78"/>
      <c r="AT36" s="86">
        <v>0</v>
      </c>
      <c r="AU36" s="86">
        <v>0</v>
      </c>
      <c r="AV36" s="86">
        <v>0</v>
      </c>
      <c r="AW36" s="86">
        <v>0</v>
      </c>
      <c r="AX36" s="86">
        <v>0</v>
      </c>
      <c r="AY36" s="86">
        <v>0</v>
      </c>
      <c r="AZ36" s="73"/>
      <c r="BA36" s="92"/>
    </row>
    <row r="37" spans="1:53" ht="31.5" x14ac:dyDescent="0.25">
      <c r="A37" s="73"/>
      <c r="B37" s="74" t="s">
        <v>87</v>
      </c>
      <c r="C37" s="75" t="s">
        <v>314</v>
      </c>
      <c r="D37" s="75" t="s">
        <v>1575</v>
      </c>
      <c r="E37" s="74" t="s">
        <v>629</v>
      </c>
      <c r="F37" s="76" t="s">
        <v>630</v>
      </c>
      <c r="G37" s="75">
        <v>54100</v>
      </c>
      <c r="H37" s="76" t="s">
        <v>379</v>
      </c>
      <c r="I37" s="74" t="s">
        <v>56</v>
      </c>
      <c r="J37" s="74" t="s">
        <v>56</v>
      </c>
      <c r="K37" s="74" t="s">
        <v>56</v>
      </c>
      <c r="L37" s="75" t="s">
        <v>284</v>
      </c>
      <c r="M37" s="17" t="s">
        <v>631</v>
      </c>
      <c r="N37" s="74" t="s">
        <v>632</v>
      </c>
      <c r="O37" s="86">
        <v>0</v>
      </c>
      <c r="P37" s="86">
        <v>0</v>
      </c>
      <c r="Q37" s="86">
        <v>0</v>
      </c>
      <c r="R37" s="86">
        <v>0</v>
      </c>
      <c r="S37" s="86">
        <v>0</v>
      </c>
      <c r="T37" s="77" t="s">
        <v>56</v>
      </c>
      <c r="U37" s="86">
        <v>36000</v>
      </c>
      <c r="V37" s="77" t="s">
        <v>633</v>
      </c>
      <c r="W37" s="86">
        <v>1800</v>
      </c>
      <c r="X37" s="86">
        <v>0</v>
      </c>
      <c r="Y37" s="77" t="s">
        <v>56</v>
      </c>
      <c r="Z37" s="86">
        <v>500000</v>
      </c>
      <c r="AA37" s="77" t="s">
        <v>634</v>
      </c>
      <c r="AB37" s="86">
        <v>25000</v>
      </c>
      <c r="AC37" s="86">
        <v>0</v>
      </c>
      <c r="AD37" s="77" t="s">
        <v>56</v>
      </c>
      <c r="AE37" s="86">
        <v>0</v>
      </c>
      <c r="AF37" s="77" t="s">
        <v>56</v>
      </c>
      <c r="AG37" s="86">
        <v>0</v>
      </c>
      <c r="AH37" s="86">
        <v>0</v>
      </c>
      <c r="AI37" s="77" t="s">
        <v>56</v>
      </c>
      <c r="AJ37" s="86">
        <v>0</v>
      </c>
      <c r="AK37" s="77" t="s">
        <v>56</v>
      </c>
      <c r="AL37" s="86">
        <v>0</v>
      </c>
      <c r="AM37" s="86">
        <v>0</v>
      </c>
      <c r="AN37" s="77" t="s">
        <v>56</v>
      </c>
      <c r="AO37" s="86">
        <v>0</v>
      </c>
      <c r="AP37" s="77" t="s">
        <v>56</v>
      </c>
      <c r="AQ37" s="86">
        <f t="shared" si="0"/>
        <v>0</v>
      </c>
      <c r="AR37" s="89">
        <f t="shared" si="1"/>
        <v>562800</v>
      </c>
      <c r="AS37" s="78" t="s">
        <v>60</v>
      </c>
      <c r="AT37" s="86">
        <v>0</v>
      </c>
      <c r="AU37" s="86">
        <v>0</v>
      </c>
      <c r="AV37" s="86">
        <v>0</v>
      </c>
      <c r="AW37" s="86">
        <v>0</v>
      </c>
      <c r="AX37" s="86">
        <v>0</v>
      </c>
      <c r="AY37" s="86">
        <v>0</v>
      </c>
      <c r="AZ37" s="73"/>
      <c r="BA37" s="92"/>
    </row>
    <row r="38" spans="1:53" s="64" customFormat="1" ht="47.25" x14ac:dyDescent="0.25">
      <c r="A38" s="73"/>
      <c r="B38" s="74" t="s">
        <v>87</v>
      </c>
      <c r="C38" s="75" t="s">
        <v>324</v>
      </c>
      <c r="D38" s="75" t="s">
        <v>1575</v>
      </c>
      <c r="E38" s="74" t="s">
        <v>968</v>
      </c>
      <c r="F38" s="76" t="s">
        <v>969</v>
      </c>
      <c r="G38" s="75">
        <v>42100</v>
      </c>
      <c r="H38" s="76" t="s">
        <v>970</v>
      </c>
      <c r="I38" s="74" t="s">
        <v>56</v>
      </c>
      <c r="J38" s="74" t="s">
        <v>56</v>
      </c>
      <c r="K38" s="74" t="s">
        <v>56</v>
      </c>
      <c r="L38" s="75" t="s">
        <v>104</v>
      </c>
      <c r="M38" s="17" t="s">
        <v>974</v>
      </c>
      <c r="N38" s="74" t="s">
        <v>975</v>
      </c>
      <c r="O38" s="86">
        <v>0</v>
      </c>
      <c r="P38" s="86">
        <v>420</v>
      </c>
      <c r="Q38" s="86">
        <v>0</v>
      </c>
      <c r="R38" s="86">
        <v>20000</v>
      </c>
      <c r="S38" s="86">
        <v>0</v>
      </c>
      <c r="T38" s="77" t="s">
        <v>56</v>
      </c>
      <c r="U38" s="86">
        <v>15000</v>
      </c>
      <c r="V38" s="77" t="s">
        <v>976</v>
      </c>
      <c r="W38" s="86">
        <v>0</v>
      </c>
      <c r="X38" s="86">
        <v>0</v>
      </c>
      <c r="Y38" s="77" t="s">
        <v>56</v>
      </c>
      <c r="Z38" s="86">
        <v>15000</v>
      </c>
      <c r="AA38" s="77" t="s">
        <v>976</v>
      </c>
      <c r="AB38" s="86">
        <v>0</v>
      </c>
      <c r="AC38" s="86">
        <v>0</v>
      </c>
      <c r="AD38" s="77" t="s">
        <v>56</v>
      </c>
      <c r="AE38" s="86">
        <v>15000</v>
      </c>
      <c r="AF38" s="77" t="s">
        <v>976</v>
      </c>
      <c r="AG38" s="86">
        <v>0</v>
      </c>
      <c r="AH38" s="86">
        <v>0</v>
      </c>
      <c r="AI38" s="77" t="s">
        <v>56</v>
      </c>
      <c r="AJ38" s="86">
        <v>15000</v>
      </c>
      <c r="AK38" s="77" t="s">
        <v>976</v>
      </c>
      <c r="AL38" s="86">
        <v>0</v>
      </c>
      <c r="AM38" s="86">
        <v>0</v>
      </c>
      <c r="AN38" s="77" t="s">
        <v>56</v>
      </c>
      <c r="AO38" s="86">
        <v>0</v>
      </c>
      <c r="AP38" s="77" t="s">
        <v>56</v>
      </c>
      <c r="AQ38" s="86">
        <f t="shared" si="0"/>
        <v>0</v>
      </c>
      <c r="AR38" s="89">
        <f t="shared" si="1"/>
        <v>80420</v>
      </c>
      <c r="AS38" s="78" t="s">
        <v>60</v>
      </c>
      <c r="AT38" s="86">
        <v>0</v>
      </c>
      <c r="AU38" s="86">
        <v>0</v>
      </c>
      <c r="AV38" s="86">
        <v>0</v>
      </c>
      <c r="AW38" s="86">
        <v>0</v>
      </c>
      <c r="AX38" s="86">
        <v>0</v>
      </c>
      <c r="AY38" s="86">
        <v>0</v>
      </c>
      <c r="AZ38" s="73"/>
      <c r="BA38" s="92"/>
    </row>
    <row r="39" spans="1:53" ht="31.5" x14ac:dyDescent="0.25">
      <c r="A39" s="73"/>
      <c r="B39" s="74" t="s">
        <v>87</v>
      </c>
      <c r="C39" s="75" t="s">
        <v>1197</v>
      </c>
      <c r="D39" s="75" t="s">
        <v>1575</v>
      </c>
      <c r="E39" s="74" t="s">
        <v>1283</v>
      </c>
      <c r="F39" s="76" t="s">
        <v>1284</v>
      </c>
      <c r="G39" s="75">
        <v>51103</v>
      </c>
      <c r="H39" s="76" t="s">
        <v>1285</v>
      </c>
      <c r="I39" s="74" t="s">
        <v>56</v>
      </c>
      <c r="J39" s="74" t="s">
        <v>56</v>
      </c>
      <c r="K39" s="74" t="s">
        <v>56</v>
      </c>
      <c r="L39" s="75" t="s">
        <v>1286</v>
      </c>
      <c r="M39" s="17" t="s">
        <v>1287</v>
      </c>
      <c r="N39" s="74" t="s">
        <v>1288</v>
      </c>
      <c r="O39" s="86">
        <v>0</v>
      </c>
      <c r="P39" s="86">
        <v>0</v>
      </c>
      <c r="Q39" s="86">
        <v>0</v>
      </c>
      <c r="R39" s="86">
        <v>0</v>
      </c>
      <c r="S39" s="86">
        <v>0</v>
      </c>
      <c r="T39" s="77" t="s">
        <v>56</v>
      </c>
      <c r="U39" s="86">
        <v>44700</v>
      </c>
      <c r="V39" s="77" t="s">
        <v>1289</v>
      </c>
      <c r="W39" s="86">
        <v>0</v>
      </c>
      <c r="X39" s="86">
        <v>0</v>
      </c>
      <c r="Y39" s="77" t="s">
        <v>56</v>
      </c>
      <c r="Z39" s="86">
        <v>400200</v>
      </c>
      <c r="AA39" s="77" t="s">
        <v>1289</v>
      </c>
      <c r="AB39" s="86">
        <v>0</v>
      </c>
      <c r="AC39" s="86">
        <v>0</v>
      </c>
      <c r="AD39" s="77" t="s">
        <v>56</v>
      </c>
      <c r="AE39" s="86">
        <v>1231600</v>
      </c>
      <c r="AF39" s="77" t="s">
        <v>1289</v>
      </c>
      <c r="AG39" s="86">
        <v>0</v>
      </c>
      <c r="AH39" s="86">
        <v>0</v>
      </c>
      <c r="AI39" s="77" t="s">
        <v>56</v>
      </c>
      <c r="AJ39" s="86">
        <v>1763500</v>
      </c>
      <c r="AK39" s="77" t="s">
        <v>1289</v>
      </c>
      <c r="AL39" s="86">
        <v>0</v>
      </c>
      <c r="AM39" s="86">
        <v>0</v>
      </c>
      <c r="AN39" s="77" t="s">
        <v>56</v>
      </c>
      <c r="AO39" s="86">
        <v>1897500</v>
      </c>
      <c r="AP39" s="77" t="s">
        <v>1289</v>
      </c>
      <c r="AQ39" s="86">
        <f t="shared" ref="AQ39:AQ66" si="2">O39+Q39+S39+X39+AC39+AH39+AM39</f>
        <v>0</v>
      </c>
      <c r="AR39" s="89">
        <f t="shared" ref="AR39:AR66" si="3">P39+R39+U39+W39+Z39+AB39+AE39+AG39+AJ39+AL39+AO39</f>
        <v>5337500</v>
      </c>
      <c r="AS39" s="78" t="s">
        <v>60</v>
      </c>
      <c r="AT39" s="86">
        <v>0</v>
      </c>
      <c r="AU39" s="86">
        <v>0</v>
      </c>
      <c r="AV39" s="86">
        <v>0</v>
      </c>
      <c r="AW39" s="86">
        <v>0</v>
      </c>
      <c r="AX39" s="86">
        <v>0</v>
      </c>
      <c r="AY39" s="86">
        <v>0</v>
      </c>
      <c r="AZ39" s="92"/>
      <c r="BA39" s="92"/>
    </row>
    <row r="40" spans="1:53" ht="31.5" x14ac:dyDescent="0.25">
      <c r="A40" s="73"/>
      <c r="B40" s="74" t="s">
        <v>87</v>
      </c>
      <c r="C40" s="75" t="s">
        <v>1197</v>
      </c>
      <c r="D40" s="75" t="s">
        <v>1575</v>
      </c>
      <c r="E40" s="74" t="s">
        <v>1299</v>
      </c>
      <c r="F40" s="76" t="s">
        <v>1300</v>
      </c>
      <c r="G40" s="75">
        <v>51103</v>
      </c>
      <c r="H40" s="76" t="s">
        <v>1285</v>
      </c>
      <c r="I40" s="74" t="s">
        <v>56</v>
      </c>
      <c r="J40" s="74" t="s">
        <v>56</v>
      </c>
      <c r="K40" s="74" t="s">
        <v>56</v>
      </c>
      <c r="L40" s="75" t="s">
        <v>1286</v>
      </c>
      <c r="M40" s="17" t="s">
        <v>1301</v>
      </c>
      <c r="N40" s="74" t="s">
        <v>1300</v>
      </c>
      <c r="O40" s="86">
        <v>0</v>
      </c>
      <c r="P40" s="86">
        <v>128000</v>
      </c>
      <c r="Q40" s="86">
        <v>0</v>
      </c>
      <c r="R40" s="86">
        <v>0</v>
      </c>
      <c r="S40" s="86">
        <v>0</v>
      </c>
      <c r="T40" s="77" t="s">
        <v>56</v>
      </c>
      <c r="U40" s="86">
        <v>0</v>
      </c>
      <c r="V40" s="77" t="s">
        <v>56</v>
      </c>
      <c r="W40" s="86">
        <v>0</v>
      </c>
      <c r="X40" s="86">
        <v>0</v>
      </c>
      <c r="Y40" s="77" t="s">
        <v>56</v>
      </c>
      <c r="Z40" s="86">
        <v>0</v>
      </c>
      <c r="AA40" s="77" t="s">
        <v>56</v>
      </c>
      <c r="AB40" s="86">
        <v>0</v>
      </c>
      <c r="AC40" s="86">
        <v>0</v>
      </c>
      <c r="AD40" s="77" t="s">
        <v>56</v>
      </c>
      <c r="AE40" s="86">
        <v>450000</v>
      </c>
      <c r="AF40" s="77" t="s">
        <v>1293</v>
      </c>
      <c r="AG40" s="86">
        <v>0</v>
      </c>
      <c r="AH40" s="86">
        <v>0</v>
      </c>
      <c r="AI40" s="77" t="s">
        <v>56</v>
      </c>
      <c r="AJ40" s="86">
        <v>150000</v>
      </c>
      <c r="AK40" s="77" t="s">
        <v>1293</v>
      </c>
      <c r="AL40" s="86">
        <v>0</v>
      </c>
      <c r="AM40" s="86">
        <v>0</v>
      </c>
      <c r="AN40" s="77" t="s">
        <v>56</v>
      </c>
      <c r="AO40" s="86">
        <v>0</v>
      </c>
      <c r="AP40" s="77" t="s">
        <v>56</v>
      </c>
      <c r="AQ40" s="86">
        <f t="shared" si="2"/>
        <v>0</v>
      </c>
      <c r="AR40" s="89">
        <f t="shared" si="3"/>
        <v>728000</v>
      </c>
      <c r="AS40" s="78" t="s">
        <v>60</v>
      </c>
      <c r="AT40" s="86">
        <v>0</v>
      </c>
      <c r="AU40" s="86">
        <v>0</v>
      </c>
      <c r="AV40" s="86">
        <v>0</v>
      </c>
      <c r="AW40" s="86">
        <v>0</v>
      </c>
      <c r="AX40" s="86">
        <v>0</v>
      </c>
      <c r="AY40" s="86">
        <v>0</v>
      </c>
      <c r="AZ40" s="73"/>
      <c r="BA40" s="92"/>
    </row>
    <row r="41" spans="1:53" ht="31.5" x14ac:dyDescent="0.25">
      <c r="A41" s="73"/>
      <c r="B41" s="74" t="s">
        <v>87</v>
      </c>
      <c r="C41" s="75" t="s">
        <v>1197</v>
      </c>
      <c r="D41" s="75" t="s">
        <v>1575</v>
      </c>
      <c r="E41" s="74" t="s">
        <v>1302</v>
      </c>
      <c r="F41" s="76" t="s">
        <v>1303</v>
      </c>
      <c r="G41" s="75">
        <v>51103</v>
      </c>
      <c r="H41" s="76" t="s">
        <v>1285</v>
      </c>
      <c r="I41" s="74" t="s">
        <v>56</v>
      </c>
      <c r="J41" s="74" t="s">
        <v>56</v>
      </c>
      <c r="K41" s="74" t="s">
        <v>56</v>
      </c>
      <c r="L41" s="75" t="s">
        <v>1286</v>
      </c>
      <c r="M41" s="17" t="s">
        <v>1304</v>
      </c>
      <c r="N41" s="74" t="s">
        <v>1305</v>
      </c>
      <c r="O41" s="86">
        <v>0</v>
      </c>
      <c r="P41" s="86">
        <v>0</v>
      </c>
      <c r="Q41" s="86">
        <v>0</v>
      </c>
      <c r="R41" s="86">
        <v>0</v>
      </c>
      <c r="S41" s="86">
        <v>0</v>
      </c>
      <c r="T41" s="77" t="s">
        <v>56</v>
      </c>
      <c r="U41" s="86">
        <v>0</v>
      </c>
      <c r="V41" s="77" t="s">
        <v>56</v>
      </c>
      <c r="W41" s="86">
        <v>0</v>
      </c>
      <c r="X41" s="86">
        <v>0</v>
      </c>
      <c r="Y41" s="77" t="s">
        <v>56</v>
      </c>
      <c r="Z41" s="86">
        <v>0</v>
      </c>
      <c r="AA41" s="77" t="s">
        <v>56</v>
      </c>
      <c r="AB41" s="86">
        <v>0</v>
      </c>
      <c r="AC41" s="86">
        <v>0</v>
      </c>
      <c r="AD41" s="77" t="s">
        <v>56</v>
      </c>
      <c r="AE41" s="86">
        <v>250000</v>
      </c>
      <c r="AF41" s="77" t="s">
        <v>1293</v>
      </c>
      <c r="AG41" s="86">
        <v>0</v>
      </c>
      <c r="AH41" s="86">
        <v>0</v>
      </c>
      <c r="AI41" s="77" t="s">
        <v>56</v>
      </c>
      <c r="AJ41" s="86">
        <v>250000</v>
      </c>
      <c r="AK41" s="77" t="s">
        <v>1293</v>
      </c>
      <c r="AL41" s="86">
        <v>0</v>
      </c>
      <c r="AM41" s="86">
        <v>0</v>
      </c>
      <c r="AN41" s="77" t="s">
        <v>56</v>
      </c>
      <c r="AO41" s="86">
        <v>0</v>
      </c>
      <c r="AP41" s="77" t="s">
        <v>56</v>
      </c>
      <c r="AQ41" s="86">
        <f t="shared" si="2"/>
        <v>0</v>
      </c>
      <c r="AR41" s="89">
        <f t="shared" si="3"/>
        <v>500000</v>
      </c>
      <c r="AS41" s="78" t="s">
        <v>60</v>
      </c>
      <c r="AT41" s="86">
        <v>0</v>
      </c>
      <c r="AU41" s="86">
        <v>0</v>
      </c>
      <c r="AV41" s="86">
        <v>0</v>
      </c>
      <c r="AW41" s="86">
        <v>0</v>
      </c>
      <c r="AX41" s="86">
        <v>0</v>
      </c>
      <c r="AY41" s="86">
        <v>0</v>
      </c>
      <c r="AZ41" s="73"/>
      <c r="BA41" s="92"/>
    </row>
    <row r="42" spans="1:53" ht="31.5" x14ac:dyDescent="0.25">
      <c r="A42" s="73"/>
      <c r="B42" s="74" t="s">
        <v>87</v>
      </c>
      <c r="C42" s="75" t="s">
        <v>1197</v>
      </c>
      <c r="D42" s="75" t="s">
        <v>1575</v>
      </c>
      <c r="E42" s="74" t="s">
        <v>1306</v>
      </c>
      <c r="F42" s="76" t="s">
        <v>1307</v>
      </c>
      <c r="G42" s="75">
        <v>51103</v>
      </c>
      <c r="H42" s="76" t="s">
        <v>1285</v>
      </c>
      <c r="I42" s="74" t="s">
        <v>56</v>
      </c>
      <c r="J42" s="74" t="s">
        <v>56</v>
      </c>
      <c r="K42" s="74" t="s">
        <v>56</v>
      </c>
      <c r="L42" s="75" t="s">
        <v>1286</v>
      </c>
      <c r="M42" s="17" t="s">
        <v>1308</v>
      </c>
      <c r="N42" s="74" t="s">
        <v>1307</v>
      </c>
      <c r="O42" s="86">
        <v>0</v>
      </c>
      <c r="P42" s="86">
        <v>0</v>
      </c>
      <c r="Q42" s="86">
        <v>0</v>
      </c>
      <c r="R42" s="86">
        <v>0</v>
      </c>
      <c r="S42" s="86">
        <v>0</v>
      </c>
      <c r="T42" s="77" t="s">
        <v>56</v>
      </c>
      <c r="U42" s="86">
        <v>0</v>
      </c>
      <c r="V42" s="77" t="s">
        <v>56</v>
      </c>
      <c r="W42" s="86">
        <v>0</v>
      </c>
      <c r="X42" s="86">
        <v>0</v>
      </c>
      <c r="Y42" s="77" t="s">
        <v>56</v>
      </c>
      <c r="Z42" s="86">
        <v>0</v>
      </c>
      <c r="AA42" s="77" t="s">
        <v>56</v>
      </c>
      <c r="AB42" s="86">
        <v>0</v>
      </c>
      <c r="AC42" s="86">
        <v>0</v>
      </c>
      <c r="AD42" s="77" t="s">
        <v>56</v>
      </c>
      <c r="AE42" s="86">
        <v>0</v>
      </c>
      <c r="AF42" s="77" t="s">
        <v>56</v>
      </c>
      <c r="AG42" s="86">
        <v>0</v>
      </c>
      <c r="AH42" s="86">
        <v>0</v>
      </c>
      <c r="AI42" s="77" t="s">
        <v>56</v>
      </c>
      <c r="AJ42" s="86"/>
      <c r="AK42" s="77" t="s">
        <v>548</v>
      </c>
      <c r="AL42" s="86">
        <v>0</v>
      </c>
      <c r="AM42" s="86">
        <v>0</v>
      </c>
      <c r="AN42" s="77" t="s">
        <v>56</v>
      </c>
      <c r="AO42" s="86">
        <v>400000</v>
      </c>
      <c r="AP42" s="77" t="s">
        <v>1293</v>
      </c>
      <c r="AQ42" s="86">
        <f t="shared" si="2"/>
        <v>0</v>
      </c>
      <c r="AR42" s="89">
        <f t="shared" si="3"/>
        <v>400000</v>
      </c>
      <c r="AS42" s="78" t="s">
        <v>60</v>
      </c>
      <c r="AT42" s="86">
        <v>0</v>
      </c>
      <c r="AU42" s="86">
        <v>0</v>
      </c>
      <c r="AV42" s="86">
        <v>0</v>
      </c>
      <c r="AW42" s="86">
        <v>0</v>
      </c>
      <c r="AX42" s="86">
        <v>0</v>
      </c>
      <c r="AY42" s="86">
        <v>0</v>
      </c>
      <c r="AZ42" s="73"/>
      <c r="BA42" s="92"/>
    </row>
    <row r="43" spans="1:53" ht="31.5" x14ac:dyDescent="0.25">
      <c r="A43" s="73"/>
      <c r="B43" s="74" t="s">
        <v>87</v>
      </c>
      <c r="C43" s="75" t="s">
        <v>1197</v>
      </c>
      <c r="D43" s="75" t="s">
        <v>1575</v>
      </c>
      <c r="E43" s="74" t="s">
        <v>1309</v>
      </c>
      <c r="F43" s="76" t="s">
        <v>1310</v>
      </c>
      <c r="G43" s="75">
        <v>51103</v>
      </c>
      <c r="H43" s="76" t="s">
        <v>1285</v>
      </c>
      <c r="I43" s="74" t="s">
        <v>56</v>
      </c>
      <c r="J43" s="74" t="s">
        <v>56</v>
      </c>
      <c r="K43" s="74" t="s">
        <v>56</v>
      </c>
      <c r="L43" s="75" t="s">
        <v>1286</v>
      </c>
      <c r="M43" s="17" t="s">
        <v>1311</v>
      </c>
      <c r="N43" s="74" t="s">
        <v>1310</v>
      </c>
      <c r="O43" s="86">
        <v>0</v>
      </c>
      <c r="P43" s="86">
        <v>0</v>
      </c>
      <c r="Q43" s="86">
        <v>0</v>
      </c>
      <c r="R43" s="86">
        <v>0</v>
      </c>
      <c r="S43" s="86">
        <v>0</v>
      </c>
      <c r="T43" s="77" t="s">
        <v>56</v>
      </c>
      <c r="U43" s="86">
        <v>0</v>
      </c>
      <c r="V43" s="77" t="s">
        <v>56</v>
      </c>
      <c r="W43" s="86">
        <v>0</v>
      </c>
      <c r="X43" s="86">
        <v>0</v>
      </c>
      <c r="Y43" s="77" t="s">
        <v>56</v>
      </c>
      <c r="Z43" s="86">
        <v>0</v>
      </c>
      <c r="AA43" s="77" t="s">
        <v>56</v>
      </c>
      <c r="AB43" s="86">
        <v>0</v>
      </c>
      <c r="AC43" s="86">
        <v>0</v>
      </c>
      <c r="AD43" s="77" t="s">
        <v>56</v>
      </c>
      <c r="AE43" s="86">
        <v>100000</v>
      </c>
      <c r="AF43" s="77" t="s">
        <v>1293</v>
      </c>
      <c r="AG43" s="86">
        <v>0</v>
      </c>
      <c r="AH43" s="86">
        <v>0</v>
      </c>
      <c r="AI43" s="77" t="s">
        <v>56</v>
      </c>
      <c r="AJ43" s="86">
        <v>0</v>
      </c>
      <c r="AK43" s="77" t="s">
        <v>56</v>
      </c>
      <c r="AL43" s="86">
        <v>0</v>
      </c>
      <c r="AM43" s="86">
        <v>0</v>
      </c>
      <c r="AN43" s="77" t="s">
        <v>56</v>
      </c>
      <c r="AO43" s="86">
        <v>0</v>
      </c>
      <c r="AP43" s="77" t="s">
        <v>56</v>
      </c>
      <c r="AQ43" s="86">
        <f t="shared" si="2"/>
        <v>0</v>
      </c>
      <c r="AR43" s="89">
        <f t="shared" si="3"/>
        <v>100000</v>
      </c>
      <c r="AS43" s="78" t="s">
        <v>60</v>
      </c>
      <c r="AT43" s="86">
        <v>0</v>
      </c>
      <c r="AU43" s="86">
        <v>0</v>
      </c>
      <c r="AV43" s="86">
        <v>0</v>
      </c>
      <c r="AW43" s="86">
        <v>0</v>
      </c>
      <c r="AX43" s="86">
        <v>0</v>
      </c>
      <c r="AY43" s="86">
        <v>0</v>
      </c>
      <c r="AZ43" s="73"/>
      <c r="BA43" s="92"/>
    </row>
    <row r="44" spans="1:53" ht="31.5" x14ac:dyDescent="0.25">
      <c r="A44" s="73"/>
      <c r="B44" s="74" t="s">
        <v>87</v>
      </c>
      <c r="C44" s="75" t="s">
        <v>1197</v>
      </c>
      <c r="D44" s="75" t="s">
        <v>1575</v>
      </c>
      <c r="E44" s="74" t="s">
        <v>1312</v>
      </c>
      <c r="F44" s="76" t="s">
        <v>1313</v>
      </c>
      <c r="G44" s="75">
        <v>51103</v>
      </c>
      <c r="H44" s="76" t="s">
        <v>1285</v>
      </c>
      <c r="I44" s="74" t="s">
        <v>56</v>
      </c>
      <c r="J44" s="74" t="s">
        <v>56</v>
      </c>
      <c r="K44" s="74" t="s">
        <v>56</v>
      </c>
      <c r="L44" s="75" t="s">
        <v>1286</v>
      </c>
      <c r="M44" s="17" t="s">
        <v>1314</v>
      </c>
      <c r="N44" s="74" t="s">
        <v>1313</v>
      </c>
      <c r="O44" s="86">
        <v>0</v>
      </c>
      <c r="P44" s="86">
        <v>0</v>
      </c>
      <c r="Q44" s="86">
        <v>0</v>
      </c>
      <c r="R44" s="86">
        <v>0</v>
      </c>
      <c r="S44" s="86">
        <v>0</v>
      </c>
      <c r="T44" s="77" t="s">
        <v>56</v>
      </c>
      <c r="U44" s="86">
        <v>0</v>
      </c>
      <c r="V44" s="77" t="s">
        <v>56</v>
      </c>
      <c r="W44" s="86">
        <v>0</v>
      </c>
      <c r="X44" s="86">
        <v>0</v>
      </c>
      <c r="Y44" s="77" t="s">
        <v>56</v>
      </c>
      <c r="Z44" s="86">
        <v>200000</v>
      </c>
      <c r="AA44" s="77" t="s">
        <v>1293</v>
      </c>
      <c r="AB44" s="86">
        <v>0</v>
      </c>
      <c r="AC44" s="86">
        <v>0</v>
      </c>
      <c r="AD44" s="77" t="s">
        <v>56</v>
      </c>
      <c r="AE44" s="86">
        <v>350000</v>
      </c>
      <c r="AF44" s="77" t="s">
        <v>1293</v>
      </c>
      <c r="AG44" s="86">
        <v>0</v>
      </c>
      <c r="AH44" s="86">
        <v>0</v>
      </c>
      <c r="AI44" s="77" t="s">
        <v>56</v>
      </c>
      <c r="AJ44" s="86">
        <v>0</v>
      </c>
      <c r="AK44" s="77" t="s">
        <v>56</v>
      </c>
      <c r="AL44" s="86">
        <v>0</v>
      </c>
      <c r="AM44" s="86">
        <v>0</v>
      </c>
      <c r="AN44" s="77" t="s">
        <v>56</v>
      </c>
      <c r="AO44" s="86">
        <v>0</v>
      </c>
      <c r="AP44" s="77" t="s">
        <v>56</v>
      </c>
      <c r="AQ44" s="86">
        <f t="shared" si="2"/>
        <v>0</v>
      </c>
      <c r="AR44" s="89">
        <f t="shared" si="3"/>
        <v>550000</v>
      </c>
      <c r="AS44" s="78" t="s">
        <v>60</v>
      </c>
      <c r="AT44" s="86">
        <v>0</v>
      </c>
      <c r="AU44" s="86">
        <v>0</v>
      </c>
      <c r="AV44" s="86">
        <v>0</v>
      </c>
      <c r="AW44" s="86">
        <v>0</v>
      </c>
      <c r="AX44" s="86">
        <v>0</v>
      </c>
      <c r="AY44" s="86">
        <v>0</v>
      </c>
      <c r="AZ44" s="73"/>
      <c r="BA44" s="92"/>
    </row>
    <row r="45" spans="1:53" ht="31.5" x14ac:dyDescent="0.25">
      <c r="A45" s="73"/>
      <c r="B45" s="74" t="s">
        <v>87</v>
      </c>
      <c r="C45" s="75" t="s">
        <v>1197</v>
      </c>
      <c r="D45" s="75" t="s">
        <v>1575</v>
      </c>
      <c r="E45" s="74" t="s">
        <v>1315</v>
      </c>
      <c r="F45" s="76" t="s">
        <v>1316</v>
      </c>
      <c r="G45" s="75">
        <v>51103</v>
      </c>
      <c r="H45" s="76" t="s">
        <v>1285</v>
      </c>
      <c r="I45" s="74" t="s">
        <v>56</v>
      </c>
      <c r="J45" s="74" t="s">
        <v>56</v>
      </c>
      <c r="K45" s="74" t="s">
        <v>56</v>
      </c>
      <c r="L45" s="75" t="s">
        <v>1286</v>
      </c>
      <c r="M45" s="17" t="s">
        <v>1317</v>
      </c>
      <c r="N45" s="74" t="s">
        <v>1318</v>
      </c>
      <c r="O45" s="86">
        <v>0</v>
      </c>
      <c r="P45" s="86">
        <v>87500</v>
      </c>
      <c r="Q45" s="86"/>
      <c r="R45" s="86">
        <v>0</v>
      </c>
      <c r="S45" s="86">
        <v>0</v>
      </c>
      <c r="T45" s="77" t="s">
        <v>56</v>
      </c>
      <c r="U45" s="86">
        <v>0</v>
      </c>
      <c r="V45" s="77" t="s">
        <v>56</v>
      </c>
      <c r="W45" s="86">
        <v>0</v>
      </c>
      <c r="X45" s="86">
        <v>0</v>
      </c>
      <c r="Y45" s="77" t="s">
        <v>56</v>
      </c>
      <c r="Z45" s="86">
        <v>0</v>
      </c>
      <c r="AA45" s="77" t="s">
        <v>56</v>
      </c>
      <c r="AB45" s="86">
        <v>0</v>
      </c>
      <c r="AC45" s="86">
        <v>0</v>
      </c>
      <c r="AD45" s="77" t="s">
        <v>56</v>
      </c>
      <c r="AE45" s="86">
        <v>262500</v>
      </c>
      <c r="AF45" s="77" t="s">
        <v>1293</v>
      </c>
      <c r="AG45" s="86">
        <v>0</v>
      </c>
      <c r="AH45" s="86">
        <v>0</v>
      </c>
      <c r="AI45" s="77" t="s">
        <v>56</v>
      </c>
      <c r="AJ45" s="86">
        <v>0</v>
      </c>
      <c r="AK45" s="77" t="s">
        <v>56</v>
      </c>
      <c r="AL45" s="86">
        <v>0</v>
      </c>
      <c r="AM45" s="86">
        <v>0</v>
      </c>
      <c r="AN45" s="77" t="s">
        <v>56</v>
      </c>
      <c r="AO45" s="86">
        <v>0</v>
      </c>
      <c r="AP45" s="77" t="s">
        <v>56</v>
      </c>
      <c r="AQ45" s="86">
        <f t="shared" si="2"/>
        <v>0</v>
      </c>
      <c r="AR45" s="89">
        <f t="shared" si="3"/>
        <v>350000</v>
      </c>
      <c r="AS45" s="78" t="s">
        <v>60</v>
      </c>
      <c r="AT45" s="86">
        <v>0</v>
      </c>
      <c r="AU45" s="86">
        <v>0</v>
      </c>
      <c r="AV45" s="86">
        <v>0</v>
      </c>
      <c r="AW45" s="86">
        <v>0</v>
      </c>
      <c r="AX45" s="86">
        <v>0</v>
      </c>
      <c r="AY45" s="86">
        <v>0</v>
      </c>
      <c r="AZ45" s="73"/>
      <c r="BA45" s="92"/>
    </row>
    <row r="46" spans="1:53" ht="31.5" x14ac:dyDescent="0.25">
      <c r="A46" s="73"/>
      <c r="B46" s="74" t="s">
        <v>87</v>
      </c>
      <c r="C46" s="75" t="s">
        <v>1197</v>
      </c>
      <c r="D46" s="75" t="s">
        <v>1575</v>
      </c>
      <c r="E46" s="74" t="s">
        <v>1319</v>
      </c>
      <c r="F46" s="76" t="s">
        <v>1320</v>
      </c>
      <c r="G46" s="75">
        <v>51103</v>
      </c>
      <c r="H46" s="76" t="s">
        <v>1285</v>
      </c>
      <c r="I46" s="74" t="s">
        <v>56</v>
      </c>
      <c r="J46" s="74" t="s">
        <v>56</v>
      </c>
      <c r="K46" s="74" t="s">
        <v>56</v>
      </c>
      <c r="L46" s="75" t="s">
        <v>1286</v>
      </c>
      <c r="M46" s="17" t="s">
        <v>1321</v>
      </c>
      <c r="N46" s="74" t="s">
        <v>1320</v>
      </c>
      <c r="O46" s="86">
        <v>0</v>
      </c>
      <c r="P46" s="86">
        <v>0</v>
      </c>
      <c r="Q46" s="86">
        <v>0</v>
      </c>
      <c r="R46" s="86">
        <v>0</v>
      </c>
      <c r="S46" s="86">
        <v>0</v>
      </c>
      <c r="T46" s="77" t="s">
        <v>56</v>
      </c>
      <c r="U46" s="86">
        <v>0</v>
      </c>
      <c r="V46" s="77" t="s">
        <v>56</v>
      </c>
      <c r="W46" s="86">
        <v>0</v>
      </c>
      <c r="X46" s="86">
        <v>0</v>
      </c>
      <c r="Y46" s="77" t="s">
        <v>56</v>
      </c>
      <c r="Z46" s="86">
        <v>0</v>
      </c>
      <c r="AA46" s="77" t="s">
        <v>56</v>
      </c>
      <c r="AB46" s="86">
        <v>0</v>
      </c>
      <c r="AC46" s="86">
        <v>0</v>
      </c>
      <c r="AD46" s="77" t="s">
        <v>56</v>
      </c>
      <c r="AE46" s="86">
        <v>200000</v>
      </c>
      <c r="AF46" s="77" t="s">
        <v>1293</v>
      </c>
      <c r="AG46" s="86">
        <v>0</v>
      </c>
      <c r="AH46" s="86">
        <v>0</v>
      </c>
      <c r="AI46" s="77" t="s">
        <v>56</v>
      </c>
      <c r="AJ46" s="86">
        <v>350000</v>
      </c>
      <c r="AK46" s="77" t="s">
        <v>1293</v>
      </c>
      <c r="AL46" s="86">
        <v>0</v>
      </c>
      <c r="AM46" s="86">
        <v>0</v>
      </c>
      <c r="AN46" s="77" t="s">
        <v>56</v>
      </c>
      <c r="AO46" s="86">
        <v>0</v>
      </c>
      <c r="AP46" s="77" t="s">
        <v>56</v>
      </c>
      <c r="AQ46" s="86">
        <f t="shared" si="2"/>
        <v>0</v>
      </c>
      <c r="AR46" s="89">
        <f t="shared" si="3"/>
        <v>550000</v>
      </c>
      <c r="AS46" s="78" t="s">
        <v>60</v>
      </c>
      <c r="AT46" s="86">
        <v>0</v>
      </c>
      <c r="AU46" s="86">
        <v>0</v>
      </c>
      <c r="AV46" s="86">
        <v>0</v>
      </c>
      <c r="AW46" s="86">
        <v>0</v>
      </c>
      <c r="AX46" s="86">
        <v>0</v>
      </c>
      <c r="AY46" s="86">
        <v>0</v>
      </c>
      <c r="AZ46" s="73"/>
      <c r="BA46" s="92"/>
    </row>
    <row r="47" spans="1:53" ht="31.5" x14ac:dyDescent="0.25">
      <c r="A47" s="73"/>
      <c r="B47" s="74" t="s">
        <v>87</v>
      </c>
      <c r="C47" s="75" t="s">
        <v>1197</v>
      </c>
      <c r="D47" s="75" t="s">
        <v>1575</v>
      </c>
      <c r="E47" s="74" t="s">
        <v>1325</v>
      </c>
      <c r="F47" s="76" t="s">
        <v>1326</v>
      </c>
      <c r="G47" s="75">
        <v>51103</v>
      </c>
      <c r="H47" s="76" t="s">
        <v>1285</v>
      </c>
      <c r="I47" s="74" t="s">
        <v>56</v>
      </c>
      <c r="J47" s="74" t="s">
        <v>56</v>
      </c>
      <c r="K47" s="74" t="s">
        <v>56</v>
      </c>
      <c r="L47" s="75" t="s">
        <v>1286</v>
      </c>
      <c r="M47" s="17" t="s">
        <v>1327</v>
      </c>
      <c r="N47" s="74" t="s">
        <v>1326</v>
      </c>
      <c r="O47" s="86">
        <v>0</v>
      </c>
      <c r="P47" s="86">
        <v>0</v>
      </c>
      <c r="Q47" s="86">
        <v>0</v>
      </c>
      <c r="R47" s="86">
        <v>0</v>
      </c>
      <c r="S47" s="86">
        <v>0</v>
      </c>
      <c r="T47" s="77" t="s">
        <v>56</v>
      </c>
      <c r="U47" s="86">
        <v>0</v>
      </c>
      <c r="V47" s="77" t="s">
        <v>56</v>
      </c>
      <c r="W47" s="86">
        <v>0</v>
      </c>
      <c r="X47" s="86">
        <v>0</v>
      </c>
      <c r="Y47" s="77" t="s">
        <v>56</v>
      </c>
      <c r="Z47" s="86">
        <v>0</v>
      </c>
      <c r="AA47" s="77" t="s">
        <v>56</v>
      </c>
      <c r="AB47" s="86">
        <v>0</v>
      </c>
      <c r="AC47" s="86">
        <v>0</v>
      </c>
      <c r="AD47" s="77" t="s">
        <v>56</v>
      </c>
      <c r="AE47" s="86">
        <v>70000</v>
      </c>
      <c r="AF47" s="77" t="s">
        <v>1293</v>
      </c>
      <c r="AG47" s="86">
        <v>0</v>
      </c>
      <c r="AH47" s="86">
        <v>0</v>
      </c>
      <c r="AI47" s="77" t="s">
        <v>56</v>
      </c>
      <c r="AJ47" s="86">
        <v>130000</v>
      </c>
      <c r="AK47" s="77" t="s">
        <v>1293</v>
      </c>
      <c r="AL47" s="86">
        <v>0</v>
      </c>
      <c r="AM47" s="86">
        <v>0</v>
      </c>
      <c r="AN47" s="77" t="s">
        <v>56</v>
      </c>
      <c r="AO47" s="86">
        <v>0</v>
      </c>
      <c r="AP47" s="77" t="s">
        <v>56</v>
      </c>
      <c r="AQ47" s="86">
        <f t="shared" si="2"/>
        <v>0</v>
      </c>
      <c r="AR47" s="89">
        <f t="shared" si="3"/>
        <v>200000</v>
      </c>
      <c r="AS47" s="78" t="s">
        <v>60</v>
      </c>
      <c r="AT47" s="86">
        <v>0</v>
      </c>
      <c r="AU47" s="86">
        <v>0</v>
      </c>
      <c r="AV47" s="86">
        <v>0</v>
      </c>
      <c r="AW47" s="86">
        <v>0</v>
      </c>
      <c r="AX47" s="86">
        <v>0</v>
      </c>
      <c r="AY47" s="86">
        <v>0</v>
      </c>
      <c r="AZ47" s="73"/>
      <c r="BA47" s="92"/>
    </row>
    <row r="48" spans="1:53" ht="31.5" x14ac:dyDescent="0.25">
      <c r="A48" s="73"/>
      <c r="B48" s="74" t="s">
        <v>87</v>
      </c>
      <c r="C48" s="75" t="s">
        <v>1197</v>
      </c>
      <c r="D48" s="75" t="s">
        <v>1575</v>
      </c>
      <c r="E48" s="74" t="s">
        <v>1336</v>
      </c>
      <c r="F48" s="76" t="s">
        <v>1337</v>
      </c>
      <c r="G48" s="75">
        <v>51103</v>
      </c>
      <c r="H48" s="76" t="s">
        <v>1285</v>
      </c>
      <c r="I48" s="74" t="s">
        <v>56</v>
      </c>
      <c r="J48" s="74" t="s">
        <v>56</v>
      </c>
      <c r="K48" s="74" t="s">
        <v>56</v>
      </c>
      <c r="L48" s="75" t="s">
        <v>1286</v>
      </c>
      <c r="M48" s="17" t="s">
        <v>1338</v>
      </c>
      <c r="N48" s="74" t="s">
        <v>1337</v>
      </c>
      <c r="O48" s="86">
        <v>0</v>
      </c>
      <c r="P48" s="86">
        <v>0</v>
      </c>
      <c r="Q48" s="86">
        <v>0</v>
      </c>
      <c r="R48" s="86">
        <v>0</v>
      </c>
      <c r="S48" s="86">
        <v>0</v>
      </c>
      <c r="T48" s="77" t="s">
        <v>56</v>
      </c>
      <c r="U48" s="86">
        <v>0</v>
      </c>
      <c r="V48" s="77" t="s">
        <v>56</v>
      </c>
      <c r="W48" s="86">
        <v>0</v>
      </c>
      <c r="X48" s="86">
        <v>0</v>
      </c>
      <c r="Y48" s="77" t="s">
        <v>56</v>
      </c>
      <c r="Z48" s="86">
        <v>0</v>
      </c>
      <c r="AA48" s="77" t="s">
        <v>56</v>
      </c>
      <c r="AB48" s="86">
        <v>0</v>
      </c>
      <c r="AC48" s="86">
        <v>0</v>
      </c>
      <c r="AD48" s="77" t="s">
        <v>56</v>
      </c>
      <c r="AE48" s="86">
        <v>0</v>
      </c>
      <c r="AF48" s="77" t="s">
        <v>56</v>
      </c>
      <c r="AG48" s="86">
        <v>0</v>
      </c>
      <c r="AH48" s="86">
        <v>0</v>
      </c>
      <c r="AI48" s="77" t="s">
        <v>56</v>
      </c>
      <c r="AJ48" s="86">
        <v>250000</v>
      </c>
      <c r="AK48" s="77" t="s">
        <v>1293</v>
      </c>
      <c r="AL48" s="86">
        <v>0</v>
      </c>
      <c r="AM48" s="86">
        <v>0</v>
      </c>
      <c r="AN48" s="77" t="s">
        <v>56</v>
      </c>
      <c r="AO48" s="86">
        <v>350000</v>
      </c>
      <c r="AP48" s="77" t="s">
        <v>1293</v>
      </c>
      <c r="AQ48" s="86">
        <f t="shared" si="2"/>
        <v>0</v>
      </c>
      <c r="AR48" s="89">
        <f t="shared" si="3"/>
        <v>600000</v>
      </c>
      <c r="AS48" s="78" t="s">
        <v>60</v>
      </c>
      <c r="AT48" s="86">
        <v>0</v>
      </c>
      <c r="AU48" s="86">
        <v>0</v>
      </c>
      <c r="AV48" s="86">
        <v>0</v>
      </c>
      <c r="AW48" s="86">
        <v>0</v>
      </c>
      <c r="AX48" s="86">
        <v>0</v>
      </c>
      <c r="AY48" s="86">
        <v>0</v>
      </c>
      <c r="AZ48" s="73"/>
      <c r="BA48" s="92"/>
    </row>
    <row r="49" spans="1:53" ht="31.5" x14ac:dyDescent="0.25">
      <c r="A49" s="73"/>
      <c r="B49" s="74" t="s">
        <v>87</v>
      </c>
      <c r="C49" s="75" t="s">
        <v>1197</v>
      </c>
      <c r="D49" s="75" t="s">
        <v>1575</v>
      </c>
      <c r="E49" s="74" t="s">
        <v>1339</v>
      </c>
      <c r="F49" s="76" t="s">
        <v>1340</v>
      </c>
      <c r="G49" s="75">
        <v>51103</v>
      </c>
      <c r="H49" s="76" t="s">
        <v>1285</v>
      </c>
      <c r="I49" s="74" t="s">
        <v>56</v>
      </c>
      <c r="J49" s="74" t="s">
        <v>56</v>
      </c>
      <c r="K49" s="74" t="s">
        <v>56</v>
      </c>
      <c r="L49" s="75" t="s">
        <v>1286</v>
      </c>
      <c r="M49" s="17" t="s">
        <v>1341</v>
      </c>
      <c r="N49" s="74" t="s">
        <v>1342</v>
      </c>
      <c r="O49" s="86">
        <v>0</v>
      </c>
      <c r="P49" s="86">
        <v>0</v>
      </c>
      <c r="Q49" s="86">
        <v>0</v>
      </c>
      <c r="R49" s="86">
        <v>0</v>
      </c>
      <c r="S49" s="86">
        <v>0</v>
      </c>
      <c r="T49" s="77" t="s">
        <v>56</v>
      </c>
      <c r="U49" s="86">
        <v>50000</v>
      </c>
      <c r="V49" s="77" t="s">
        <v>1293</v>
      </c>
      <c r="W49" s="86">
        <v>0</v>
      </c>
      <c r="X49" s="86">
        <v>0</v>
      </c>
      <c r="Y49" s="77" t="s">
        <v>56</v>
      </c>
      <c r="Z49" s="86">
        <v>0</v>
      </c>
      <c r="AA49" s="77" t="s">
        <v>56</v>
      </c>
      <c r="AB49" s="86">
        <v>0</v>
      </c>
      <c r="AC49" s="86">
        <v>0</v>
      </c>
      <c r="AD49" s="77" t="s">
        <v>56</v>
      </c>
      <c r="AE49" s="86">
        <v>0</v>
      </c>
      <c r="AF49" s="77" t="s">
        <v>56</v>
      </c>
      <c r="AG49" s="86">
        <v>0</v>
      </c>
      <c r="AH49" s="86">
        <v>0</v>
      </c>
      <c r="AI49" s="77" t="s">
        <v>56</v>
      </c>
      <c r="AJ49" s="86">
        <v>0</v>
      </c>
      <c r="AK49" s="77" t="s">
        <v>56</v>
      </c>
      <c r="AL49" s="86">
        <v>0</v>
      </c>
      <c r="AM49" s="86">
        <v>0</v>
      </c>
      <c r="AN49" s="77" t="s">
        <v>56</v>
      </c>
      <c r="AO49" s="86">
        <v>0</v>
      </c>
      <c r="AP49" s="77" t="s">
        <v>56</v>
      </c>
      <c r="AQ49" s="86">
        <f t="shared" si="2"/>
        <v>0</v>
      </c>
      <c r="AR49" s="89">
        <f t="shared" si="3"/>
        <v>50000</v>
      </c>
      <c r="AS49" s="78" t="s">
        <v>60</v>
      </c>
      <c r="AT49" s="86">
        <v>0</v>
      </c>
      <c r="AU49" s="86">
        <v>0</v>
      </c>
      <c r="AV49" s="86">
        <v>0</v>
      </c>
      <c r="AW49" s="86">
        <v>0</v>
      </c>
      <c r="AX49" s="86">
        <v>0</v>
      </c>
      <c r="AY49" s="86">
        <v>0</v>
      </c>
      <c r="AZ49" s="73"/>
      <c r="BA49" s="92"/>
    </row>
    <row r="50" spans="1:53" ht="31.5" x14ac:dyDescent="0.25">
      <c r="A50" s="73"/>
      <c r="B50" s="74" t="s">
        <v>87</v>
      </c>
      <c r="C50" s="75" t="s">
        <v>1197</v>
      </c>
      <c r="D50" s="75" t="s">
        <v>1575</v>
      </c>
      <c r="E50" s="74" t="s">
        <v>1343</v>
      </c>
      <c r="F50" s="76" t="s">
        <v>1344</v>
      </c>
      <c r="G50" s="75">
        <v>51103</v>
      </c>
      <c r="H50" s="76" t="s">
        <v>1285</v>
      </c>
      <c r="I50" s="74" t="s">
        <v>56</v>
      </c>
      <c r="J50" s="74" t="s">
        <v>56</v>
      </c>
      <c r="K50" s="74" t="s">
        <v>56</v>
      </c>
      <c r="L50" s="75" t="s">
        <v>1286</v>
      </c>
      <c r="M50" s="17" t="s">
        <v>1345</v>
      </c>
      <c r="N50" s="74" t="s">
        <v>1346</v>
      </c>
      <c r="O50" s="86">
        <v>0</v>
      </c>
      <c r="P50" s="86">
        <v>0</v>
      </c>
      <c r="Q50" s="86">
        <v>0</v>
      </c>
      <c r="R50" s="86">
        <v>0</v>
      </c>
      <c r="S50" s="86">
        <v>0</v>
      </c>
      <c r="T50" s="77" t="s">
        <v>56</v>
      </c>
      <c r="U50" s="86">
        <v>0</v>
      </c>
      <c r="V50" s="77" t="s">
        <v>56</v>
      </c>
      <c r="W50" s="86">
        <v>0</v>
      </c>
      <c r="X50" s="86">
        <v>0</v>
      </c>
      <c r="Y50" s="77" t="s">
        <v>56</v>
      </c>
      <c r="Z50" s="86">
        <v>0</v>
      </c>
      <c r="AA50" s="77" t="s">
        <v>56</v>
      </c>
      <c r="AB50" s="86">
        <v>0</v>
      </c>
      <c r="AC50" s="86">
        <v>0</v>
      </c>
      <c r="AD50" s="77" t="s">
        <v>56</v>
      </c>
      <c r="AE50" s="86">
        <v>250000</v>
      </c>
      <c r="AF50" s="77" t="s">
        <v>1293</v>
      </c>
      <c r="AG50" s="86">
        <v>0</v>
      </c>
      <c r="AH50" s="86">
        <v>0</v>
      </c>
      <c r="AI50" s="77" t="s">
        <v>56</v>
      </c>
      <c r="AJ50" s="86">
        <v>0</v>
      </c>
      <c r="AK50" s="77" t="s">
        <v>56</v>
      </c>
      <c r="AL50" s="86">
        <v>0</v>
      </c>
      <c r="AM50" s="86">
        <v>0</v>
      </c>
      <c r="AN50" s="77" t="s">
        <v>56</v>
      </c>
      <c r="AO50" s="86">
        <v>0</v>
      </c>
      <c r="AP50" s="77" t="s">
        <v>56</v>
      </c>
      <c r="AQ50" s="86">
        <f t="shared" si="2"/>
        <v>0</v>
      </c>
      <c r="AR50" s="89">
        <f t="shared" si="3"/>
        <v>250000</v>
      </c>
      <c r="AS50" s="78" t="s">
        <v>60</v>
      </c>
      <c r="AT50" s="86">
        <v>0</v>
      </c>
      <c r="AU50" s="86">
        <v>0</v>
      </c>
      <c r="AV50" s="86">
        <v>0</v>
      </c>
      <c r="AW50" s="86">
        <v>0</v>
      </c>
      <c r="AX50" s="86">
        <v>0</v>
      </c>
      <c r="AY50" s="86">
        <v>0</v>
      </c>
      <c r="AZ50" s="73"/>
      <c r="BA50" s="92"/>
    </row>
    <row r="51" spans="1:53" ht="31.5" x14ac:dyDescent="0.25">
      <c r="A51" s="73"/>
      <c r="B51" s="74" t="s">
        <v>87</v>
      </c>
      <c r="C51" s="75" t="s">
        <v>1197</v>
      </c>
      <c r="D51" s="75" t="s">
        <v>1575</v>
      </c>
      <c r="E51" s="74" t="s">
        <v>1347</v>
      </c>
      <c r="F51" s="76" t="s">
        <v>1348</v>
      </c>
      <c r="G51" s="75">
        <v>51103</v>
      </c>
      <c r="H51" s="76" t="s">
        <v>1285</v>
      </c>
      <c r="I51" s="74" t="s">
        <v>56</v>
      </c>
      <c r="J51" s="74" t="s">
        <v>56</v>
      </c>
      <c r="K51" s="74" t="s">
        <v>56</v>
      </c>
      <c r="L51" s="75" t="s">
        <v>1286</v>
      </c>
      <c r="M51" s="17" t="s">
        <v>1349</v>
      </c>
      <c r="N51" s="74" t="s">
        <v>1348</v>
      </c>
      <c r="O51" s="86">
        <v>0</v>
      </c>
      <c r="P51" s="86">
        <v>0</v>
      </c>
      <c r="Q51" s="86">
        <v>0</v>
      </c>
      <c r="R51" s="86">
        <v>0</v>
      </c>
      <c r="S51" s="86">
        <v>0</v>
      </c>
      <c r="T51" s="77" t="s">
        <v>56</v>
      </c>
      <c r="U51" s="86">
        <v>0</v>
      </c>
      <c r="V51" s="77" t="s">
        <v>56</v>
      </c>
      <c r="W51" s="86">
        <v>0</v>
      </c>
      <c r="X51" s="86">
        <v>0</v>
      </c>
      <c r="Y51" s="77" t="s">
        <v>56</v>
      </c>
      <c r="Z51" s="86">
        <v>200000</v>
      </c>
      <c r="AA51" s="77" t="s">
        <v>1293</v>
      </c>
      <c r="AB51" s="86">
        <v>0</v>
      </c>
      <c r="AC51" s="86">
        <v>0</v>
      </c>
      <c r="AD51" s="77" t="s">
        <v>56</v>
      </c>
      <c r="AE51" s="86">
        <v>300000</v>
      </c>
      <c r="AF51" s="77" t="s">
        <v>1293</v>
      </c>
      <c r="AG51" s="86">
        <v>0</v>
      </c>
      <c r="AH51" s="86">
        <v>0</v>
      </c>
      <c r="AI51" s="77" t="s">
        <v>56</v>
      </c>
      <c r="AJ51" s="86">
        <v>0</v>
      </c>
      <c r="AK51" s="77" t="s">
        <v>56</v>
      </c>
      <c r="AL51" s="86">
        <v>0</v>
      </c>
      <c r="AM51" s="86">
        <v>0</v>
      </c>
      <c r="AN51" s="77" t="s">
        <v>56</v>
      </c>
      <c r="AO51" s="86">
        <v>0</v>
      </c>
      <c r="AP51" s="77" t="s">
        <v>56</v>
      </c>
      <c r="AQ51" s="86">
        <f t="shared" si="2"/>
        <v>0</v>
      </c>
      <c r="AR51" s="89">
        <f t="shared" si="3"/>
        <v>500000</v>
      </c>
      <c r="AS51" s="78" t="s">
        <v>60</v>
      </c>
      <c r="AT51" s="86">
        <v>0</v>
      </c>
      <c r="AU51" s="86">
        <v>0</v>
      </c>
      <c r="AV51" s="86">
        <v>0</v>
      </c>
      <c r="AW51" s="86">
        <v>0</v>
      </c>
      <c r="AX51" s="86">
        <v>0</v>
      </c>
      <c r="AY51" s="86">
        <v>0</v>
      </c>
      <c r="AZ51" s="73"/>
      <c r="BA51" s="92"/>
    </row>
    <row r="52" spans="1:53" ht="31.5" x14ac:dyDescent="0.25">
      <c r="A52" s="73"/>
      <c r="B52" s="74" t="s">
        <v>87</v>
      </c>
      <c r="C52" s="75" t="s">
        <v>1197</v>
      </c>
      <c r="D52" s="75" t="s">
        <v>1575</v>
      </c>
      <c r="E52" s="74" t="s">
        <v>1360</v>
      </c>
      <c r="F52" s="76" t="s">
        <v>1361</v>
      </c>
      <c r="G52" s="75">
        <v>51103</v>
      </c>
      <c r="H52" s="76" t="s">
        <v>1285</v>
      </c>
      <c r="I52" s="74" t="s">
        <v>56</v>
      </c>
      <c r="J52" s="74" t="s">
        <v>56</v>
      </c>
      <c r="K52" s="74" t="s">
        <v>56</v>
      </c>
      <c r="L52" s="75" t="s">
        <v>1286</v>
      </c>
      <c r="M52" s="17" t="s">
        <v>1362</v>
      </c>
      <c r="N52" s="74" t="s">
        <v>1363</v>
      </c>
      <c r="O52" s="86">
        <v>0</v>
      </c>
      <c r="P52" s="86">
        <v>916837.08</v>
      </c>
      <c r="Q52" s="86">
        <v>0</v>
      </c>
      <c r="R52" s="86">
        <v>366909</v>
      </c>
      <c r="S52" s="86">
        <v>0</v>
      </c>
      <c r="T52" s="77" t="s">
        <v>56</v>
      </c>
      <c r="U52" s="86">
        <v>125100</v>
      </c>
      <c r="V52" s="77" t="s">
        <v>1289</v>
      </c>
      <c r="W52" s="86">
        <v>0</v>
      </c>
      <c r="X52" s="86">
        <v>0</v>
      </c>
      <c r="Y52" s="77" t="s">
        <v>56</v>
      </c>
      <c r="Z52" s="86">
        <v>625300</v>
      </c>
      <c r="AA52" s="77" t="s">
        <v>1289</v>
      </c>
      <c r="AB52" s="86">
        <v>0</v>
      </c>
      <c r="AC52" s="86">
        <v>0</v>
      </c>
      <c r="AD52" s="77" t="s">
        <v>56</v>
      </c>
      <c r="AE52" s="86">
        <v>750300</v>
      </c>
      <c r="AF52" s="77" t="s">
        <v>1289</v>
      </c>
      <c r="AG52" s="86">
        <v>0</v>
      </c>
      <c r="AH52" s="86">
        <v>0</v>
      </c>
      <c r="AI52" s="77" t="s">
        <v>56</v>
      </c>
      <c r="AJ52" s="86">
        <v>625300</v>
      </c>
      <c r="AK52" s="77" t="s">
        <v>1289</v>
      </c>
      <c r="AL52" s="86">
        <v>0</v>
      </c>
      <c r="AM52" s="86">
        <v>0</v>
      </c>
      <c r="AN52" s="77" t="s">
        <v>56</v>
      </c>
      <c r="AO52" s="86">
        <v>375200</v>
      </c>
      <c r="AP52" s="77" t="s">
        <v>1289</v>
      </c>
      <c r="AQ52" s="86">
        <f t="shared" si="2"/>
        <v>0</v>
      </c>
      <c r="AR52" s="89">
        <f t="shared" si="3"/>
        <v>3784946.08</v>
      </c>
      <c r="AS52" s="78" t="s">
        <v>60</v>
      </c>
      <c r="AT52" s="86">
        <v>0</v>
      </c>
      <c r="AU52" s="86">
        <v>0</v>
      </c>
      <c r="AV52" s="86">
        <v>0</v>
      </c>
      <c r="AW52" s="86">
        <v>0</v>
      </c>
      <c r="AX52" s="86">
        <v>0</v>
      </c>
      <c r="AY52" s="86">
        <v>0</v>
      </c>
      <c r="AZ52" s="73"/>
      <c r="BA52" s="92"/>
    </row>
    <row r="53" spans="1:53" ht="31.5" x14ac:dyDescent="0.25">
      <c r="A53" s="73"/>
      <c r="B53" s="74" t="s">
        <v>87</v>
      </c>
      <c r="C53" s="75" t="s">
        <v>1197</v>
      </c>
      <c r="D53" s="75" t="s">
        <v>1575</v>
      </c>
      <c r="E53" s="74" t="s">
        <v>1512</v>
      </c>
      <c r="F53" s="76" t="s">
        <v>1513</v>
      </c>
      <c r="G53" s="75">
        <v>51103</v>
      </c>
      <c r="H53" s="76" t="s">
        <v>1285</v>
      </c>
      <c r="I53" s="74" t="s">
        <v>56</v>
      </c>
      <c r="J53" s="74" t="s">
        <v>56</v>
      </c>
      <c r="K53" s="74" t="s">
        <v>56</v>
      </c>
      <c r="L53" s="75" t="s">
        <v>1286</v>
      </c>
      <c r="M53" s="17" t="s">
        <v>1511</v>
      </c>
      <c r="N53" s="74" t="s">
        <v>1513</v>
      </c>
      <c r="O53" s="86">
        <v>0</v>
      </c>
      <c r="P53" s="86">
        <v>0</v>
      </c>
      <c r="Q53" s="86">
        <v>0</v>
      </c>
      <c r="R53" s="86">
        <v>0</v>
      </c>
      <c r="S53" s="86">
        <v>0</v>
      </c>
      <c r="T53" s="77" t="s">
        <v>56</v>
      </c>
      <c r="U53" s="86">
        <v>0</v>
      </c>
      <c r="V53" s="77" t="s">
        <v>56</v>
      </c>
      <c r="W53" s="86">
        <v>0</v>
      </c>
      <c r="X53" s="86">
        <v>0</v>
      </c>
      <c r="Y53" s="77" t="s">
        <v>56</v>
      </c>
      <c r="Z53" s="86">
        <v>0</v>
      </c>
      <c r="AA53" s="77" t="s">
        <v>56</v>
      </c>
      <c r="AB53" s="86">
        <v>0</v>
      </c>
      <c r="AC53" s="86">
        <v>0</v>
      </c>
      <c r="AD53" s="77" t="s">
        <v>56</v>
      </c>
      <c r="AE53" s="86">
        <v>0</v>
      </c>
      <c r="AF53" s="77" t="s">
        <v>56</v>
      </c>
      <c r="AG53" s="86">
        <v>0</v>
      </c>
      <c r="AH53" s="86">
        <v>0</v>
      </c>
      <c r="AI53" s="77" t="s">
        <v>56</v>
      </c>
      <c r="AJ53" s="86">
        <v>0</v>
      </c>
      <c r="AK53" s="77" t="s">
        <v>56</v>
      </c>
      <c r="AL53" s="86">
        <v>0</v>
      </c>
      <c r="AM53" s="86">
        <v>0</v>
      </c>
      <c r="AN53" s="77" t="s">
        <v>56</v>
      </c>
      <c r="AO53" s="86">
        <v>500000</v>
      </c>
      <c r="AP53" s="77" t="s">
        <v>1293</v>
      </c>
      <c r="AQ53" s="86">
        <f t="shared" si="2"/>
        <v>0</v>
      </c>
      <c r="AR53" s="89">
        <f t="shared" si="3"/>
        <v>500000</v>
      </c>
      <c r="AS53" s="78" t="s">
        <v>60</v>
      </c>
      <c r="AT53" s="86">
        <v>0</v>
      </c>
      <c r="AU53" s="86">
        <v>0</v>
      </c>
      <c r="AV53" s="86">
        <v>0</v>
      </c>
      <c r="AW53" s="86">
        <v>0</v>
      </c>
      <c r="AX53" s="86">
        <v>0</v>
      </c>
      <c r="AY53" s="86">
        <v>0</v>
      </c>
      <c r="AZ53" s="73"/>
      <c r="BA53" s="92"/>
    </row>
    <row r="54" spans="1:53" ht="31.5" x14ac:dyDescent="0.25">
      <c r="A54" s="73"/>
      <c r="B54" s="74" t="s">
        <v>87</v>
      </c>
      <c r="C54" s="75" t="s">
        <v>1197</v>
      </c>
      <c r="D54" s="75" t="s">
        <v>1575</v>
      </c>
      <c r="E54" s="74" t="s">
        <v>1367</v>
      </c>
      <c r="F54" s="76" t="s">
        <v>1368</v>
      </c>
      <c r="G54" s="75">
        <v>51103</v>
      </c>
      <c r="H54" s="76" t="s">
        <v>1285</v>
      </c>
      <c r="I54" s="74" t="s">
        <v>56</v>
      </c>
      <c r="J54" s="74" t="s">
        <v>56</v>
      </c>
      <c r="K54" s="74" t="s">
        <v>56</v>
      </c>
      <c r="L54" s="75" t="s">
        <v>1286</v>
      </c>
      <c r="M54" s="17" t="s">
        <v>1369</v>
      </c>
      <c r="N54" s="74" t="s">
        <v>1368</v>
      </c>
      <c r="O54" s="86">
        <v>0</v>
      </c>
      <c r="P54" s="86">
        <v>0</v>
      </c>
      <c r="Q54" s="86">
        <v>0</v>
      </c>
      <c r="R54" s="86">
        <v>0</v>
      </c>
      <c r="S54" s="86">
        <v>0</v>
      </c>
      <c r="T54" s="77" t="s">
        <v>56</v>
      </c>
      <c r="U54" s="86">
        <v>0</v>
      </c>
      <c r="V54" s="77" t="s">
        <v>56</v>
      </c>
      <c r="W54" s="86">
        <v>0</v>
      </c>
      <c r="X54" s="86">
        <v>0</v>
      </c>
      <c r="Y54" s="77" t="s">
        <v>56</v>
      </c>
      <c r="Z54" s="86">
        <v>0</v>
      </c>
      <c r="AA54" s="77" t="s">
        <v>56</v>
      </c>
      <c r="AB54" s="86">
        <v>0</v>
      </c>
      <c r="AC54" s="86">
        <v>0</v>
      </c>
      <c r="AD54" s="77" t="s">
        <v>56</v>
      </c>
      <c r="AE54" s="86">
        <v>0</v>
      </c>
      <c r="AF54" s="77" t="s">
        <v>56</v>
      </c>
      <c r="AG54" s="86">
        <v>0</v>
      </c>
      <c r="AH54" s="86">
        <v>0</v>
      </c>
      <c r="AI54" s="77" t="s">
        <v>56</v>
      </c>
      <c r="AJ54" s="86">
        <v>50000</v>
      </c>
      <c r="AK54" s="77" t="s">
        <v>1293</v>
      </c>
      <c r="AL54" s="86">
        <v>0</v>
      </c>
      <c r="AM54" s="86">
        <v>0</v>
      </c>
      <c r="AN54" s="77" t="s">
        <v>56</v>
      </c>
      <c r="AO54" s="86">
        <v>150000</v>
      </c>
      <c r="AP54" s="77" t="s">
        <v>1293</v>
      </c>
      <c r="AQ54" s="86">
        <f t="shared" si="2"/>
        <v>0</v>
      </c>
      <c r="AR54" s="89">
        <f t="shared" si="3"/>
        <v>200000</v>
      </c>
      <c r="AS54" s="78" t="s">
        <v>60</v>
      </c>
      <c r="AT54" s="86">
        <v>0</v>
      </c>
      <c r="AU54" s="86">
        <v>0</v>
      </c>
      <c r="AV54" s="86">
        <v>0</v>
      </c>
      <c r="AW54" s="86">
        <v>0</v>
      </c>
      <c r="AX54" s="86">
        <v>0</v>
      </c>
      <c r="AY54" s="86">
        <v>0</v>
      </c>
      <c r="AZ54" s="73"/>
      <c r="BA54" s="92"/>
    </row>
    <row r="55" spans="1:53" ht="31.5" x14ac:dyDescent="0.25">
      <c r="A55" s="73"/>
      <c r="B55" s="74" t="s">
        <v>87</v>
      </c>
      <c r="C55" s="75" t="s">
        <v>1197</v>
      </c>
      <c r="D55" s="75" t="s">
        <v>1575</v>
      </c>
      <c r="E55" s="74" t="s">
        <v>1370</v>
      </c>
      <c r="F55" s="76" t="s">
        <v>1371</v>
      </c>
      <c r="G55" s="75">
        <v>51103</v>
      </c>
      <c r="H55" s="76" t="s">
        <v>1285</v>
      </c>
      <c r="I55" s="74" t="s">
        <v>56</v>
      </c>
      <c r="J55" s="74" t="s">
        <v>56</v>
      </c>
      <c r="K55" s="74" t="s">
        <v>56</v>
      </c>
      <c r="L55" s="75" t="s">
        <v>1286</v>
      </c>
      <c r="M55" s="17" t="s">
        <v>1372</v>
      </c>
      <c r="N55" s="74" t="s">
        <v>1371</v>
      </c>
      <c r="O55" s="86">
        <v>0</v>
      </c>
      <c r="P55" s="86">
        <v>0</v>
      </c>
      <c r="Q55" s="86">
        <v>0</v>
      </c>
      <c r="R55" s="86">
        <v>0</v>
      </c>
      <c r="S55" s="86">
        <v>0</v>
      </c>
      <c r="T55" s="77" t="s">
        <v>56</v>
      </c>
      <c r="U55" s="86">
        <v>0</v>
      </c>
      <c r="V55" s="77" t="s">
        <v>56</v>
      </c>
      <c r="W55" s="86">
        <v>0</v>
      </c>
      <c r="X55" s="86">
        <v>0</v>
      </c>
      <c r="Y55" s="77" t="s">
        <v>56</v>
      </c>
      <c r="Z55" s="86">
        <v>0</v>
      </c>
      <c r="AA55" s="77" t="s">
        <v>56</v>
      </c>
      <c r="AB55" s="86">
        <v>0</v>
      </c>
      <c r="AC55" s="86">
        <v>0</v>
      </c>
      <c r="AD55" s="77" t="s">
        <v>56</v>
      </c>
      <c r="AE55" s="86">
        <v>50000</v>
      </c>
      <c r="AF55" s="77" t="s">
        <v>1293</v>
      </c>
      <c r="AG55" s="86">
        <v>0</v>
      </c>
      <c r="AH55" s="86">
        <v>0</v>
      </c>
      <c r="AI55" s="77" t="s">
        <v>56</v>
      </c>
      <c r="AJ55" s="86">
        <v>150000</v>
      </c>
      <c r="AK55" s="77" t="s">
        <v>1293</v>
      </c>
      <c r="AL55" s="86">
        <v>0</v>
      </c>
      <c r="AM55" s="86">
        <v>0</v>
      </c>
      <c r="AN55" s="77" t="s">
        <v>56</v>
      </c>
      <c r="AO55" s="86">
        <v>200000</v>
      </c>
      <c r="AP55" s="77" t="s">
        <v>1293</v>
      </c>
      <c r="AQ55" s="86">
        <f t="shared" si="2"/>
        <v>0</v>
      </c>
      <c r="AR55" s="89">
        <f t="shared" si="3"/>
        <v>400000</v>
      </c>
      <c r="AS55" s="78" t="s">
        <v>60</v>
      </c>
      <c r="AT55" s="86">
        <v>0</v>
      </c>
      <c r="AU55" s="86">
        <v>0</v>
      </c>
      <c r="AV55" s="86">
        <v>0</v>
      </c>
      <c r="AW55" s="86">
        <v>0</v>
      </c>
      <c r="AX55" s="86">
        <v>0</v>
      </c>
      <c r="AY55" s="86">
        <v>0</v>
      </c>
      <c r="AZ55" s="73"/>
      <c r="BA55" s="92"/>
    </row>
    <row r="56" spans="1:53" ht="31.5" x14ac:dyDescent="0.25">
      <c r="A56" s="73"/>
      <c r="B56" s="74" t="s">
        <v>87</v>
      </c>
      <c r="C56" s="75" t="s">
        <v>1197</v>
      </c>
      <c r="D56" s="75" t="s">
        <v>1575</v>
      </c>
      <c r="E56" s="74" t="s">
        <v>1373</v>
      </c>
      <c r="F56" s="76" t="s">
        <v>1374</v>
      </c>
      <c r="G56" s="75">
        <v>51103</v>
      </c>
      <c r="H56" s="76" t="s">
        <v>1285</v>
      </c>
      <c r="I56" s="74" t="s">
        <v>56</v>
      </c>
      <c r="J56" s="74" t="s">
        <v>56</v>
      </c>
      <c r="K56" s="74" t="s">
        <v>56</v>
      </c>
      <c r="L56" s="75" t="s">
        <v>1286</v>
      </c>
      <c r="M56" s="17" t="s">
        <v>1375</v>
      </c>
      <c r="N56" s="74" t="s">
        <v>1374</v>
      </c>
      <c r="O56" s="86">
        <v>0</v>
      </c>
      <c r="P56" s="86">
        <v>0</v>
      </c>
      <c r="Q56" s="86">
        <v>0</v>
      </c>
      <c r="R56" s="86">
        <v>0</v>
      </c>
      <c r="S56" s="86">
        <v>0</v>
      </c>
      <c r="T56" s="77" t="s">
        <v>56</v>
      </c>
      <c r="U56" s="86">
        <v>0</v>
      </c>
      <c r="V56" s="77" t="s">
        <v>56</v>
      </c>
      <c r="W56" s="86">
        <v>0</v>
      </c>
      <c r="X56" s="86">
        <v>0</v>
      </c>
      <c r="Y56" s="77" t="s">
        <v>56</v>
      </c>
      <c r="Z56" s="86">
        <v>0</v>
      </c>
      <c r="AA56" s="77" t="s">
        <v>56</v>
      </c>
      <c r="AB56" s="86">
        <v>0</v>
      </c>
      <c r="AC56" s="86">
        <v>0</v>
      </c>
      <c r="AD56" s="77" t="s">
        <v>56</v>
      </c>
      <c r="AE56" s="86">
        <v>0</v>
      </c>
      <c r="AF56" s="77" t="s">
        <v>56</v>
      </c>
      <c r="AG56" s="86">
        <v>0</v>
      </c>
      <c r="AH56" s="86">
        <v>0</v>
      </c>
      <c r="AI56" s="77" t="s">
        <v>56</v>
      </c>
      <c r="AJ56" s="86">
        <v>50000</v>
      </c>
      <c r="AK56" s="77" t="s">
        <v>1293</v>
      </c>
      <c r="AL56" s="86">
        <v>0</v>
      </c>
      <c r="AM56" s="86">
        <v>0</v>
      </c>
      <c r="AN56" s="77" t="s">
        <v>56</v>
      </c>
      <c r="AO56" s="86">
        <v>0</v>
      </c>
      <c r="AP56" s="77" t="s">
        <v>56</v>
      </c>
      <c r="AQ56" s="86">
        <f t="shared" si="2"/>
        <v>0</v>
      </c>
      <c r="AR56" s="89">
        <f t="shared" si="3"/>
        <v>50000</v>
      </c>
      <c r="AS56" s="78" t="s">
        <v>60</v>
      </c>
      <c r="AT56" s="86">
        <v>0</v>
      </c>
      <c r="AU56" s="86">
        <v>0</v>
      </c>
      <c r="AV56" s="86">
        <v>0</v>
      </c>
      <c r="AW56" s="86">
        <v>0</v>
      </c>
      <c r="AX56" s="86">
        <v>0</v>
      </c>
      <c r="AY56" s="86">
        <v>0</v>
      </c>
      <c r="AZ56" s="73"/>
      <c r="BA56" s="92"/>
    </row>
    <row r="57" spans="1:53" ht="31.5" x14ac:dyDescent="0.25">
      <c r="A57" s="73"/>
      <c r="B57" s="74" t="s">
        <v>87</v>
      </c>
      <c r="C57" s="75" t="s">
        <v>1197</v>
      </c>
      <c r="D57" s="75" t="s">
        <v>1575</v>
      </c>
      <c r="E57" s="74" t="s">
        <v>1376</v>
      </c>
      <c r="F57" s="76" t="s">
        <v>1377</v>
      </c>
      <c r="G57" s="75">
        <v>51103</v>
      </c>
      <c r="H57" s="76" t="s">
        <v>1285</v>
      </c>
      <c r="I57" s="74" t="s">
        <v>56</v>
      </c>
      <c r="J57" s="74" t="s">
        <v>56</v>
      </c>
      <c r="K57" s="74" t="s">
        <v>56</v>
      </c>
      <c r="L57" s="75" t="s">
        <v>1286</v>
      </c>
      <c r="M57" s="17" t="s">
        <v>1378</v>
      </c>
      <c r="N57" s="74" t="s">
        <v>1379</v>
      </c>
      <c r="O57" s="86">
        <v>0</v>
      </c>
      <c r="P57" s="86">
        <v>0</v>
      </c>
      <c r="Q57" s="86">
        <v>0</v>
      </c>
      <c r="R57" s="86">
        <v>0</v>
      </c>
      <c r="S57" s="86">
        <v>0</v>
      </c>
      <c r="T57" s="77" t="s">
        <v>56</v>
      </c>
      <c r="U57" s="86">
        <v>0</v>
      </c>
      <c r="V57" s="77" t="s">
        <v>56</v>
      </c>
      <c r="W57" s="86">
        <v>0</v>
      </c>
      <c r="X57" s="86">
        <v>0</v>
      </c>
      <c r="Y57" s="77" t="s">
        <v>56</v>
      </c>
      <c r="Z57" s="86">
        <v>0</v>
      </c>
      <c r="AA57" s="77" t="s">
        <v>56</v>
      </c>
      <c r="AB57" s="86">
        <v>0</v>
      </c>
      <c r="AC57" s="86">
        <v>0</v>
      </c>
      <c r="AD57" s="77" t="s">
        <v>56</v>
      </c>
      <c r="AE57" s="86">
        <v>100000</v>
      </c>
      <c r="AF57" s="77" t="s">
        <v>1293</v>
      </c>
      <c r="AG57" s="86">
        <v>0</v>
      </c>
      <c r="AH57" s="86">
        <v>0</v>
      </c>
      <c r="AI57" s="77" t="s">
        <v>56</v>
      </c>
      <c r="AJ57" s="86">
        <v>250000</v>
      </c>
      <c r="AK57" s="77" t="s">
        <v>1293</v>
      </c>
      <c r="AL57" s="86">
        <v>0</v>
      </c>
      <c r="AM57" s="86">
        <v>0</v>
      </c>
      <c r="AN57" s="77" t="s">
        <v>56</v>
      </c>
      <c r="AO57" s="86">
        <v>0</v>
      </c>
      <c r="AP57" s="77" t="s">
        <v>56</v>
      </c>
      <c r="AQ57" s="86">
        <f t="shared" si="2"/>
        <v>0</v>
      </c>
      <c r="AR57" s="89">
        <f t="shared" si="3"/>
        <v>350000</v>
      </c>
      <c r="AS57" s="78" t="s">
        <v>60</v>
      </c>
      <c r="AT57" s="86">
        <v>0</v>
      </c>
      <c r="AU57" s="86">
        <v>0</v>
      </c>
      <c r="AV57" s="86">
        <v>0</v>
      </c>
      <c r="AW57" s="86">
        <v>0</v>
      </c>
      <c r="AX57" s="86">
        <v>0</v>
      </c>
      <c r="AY57" s="86">
        <v>0</v>
      </c>
      <c r="AZ57" s="73"/>
      <c r="BA57" s="92"/>
    </row>
    <row r="58" spans="1:53" ht="31.5" x14ac:dyDescent="0.25">
      <c r="A58" s="73"/>
      <c r="B58" s="74" t="s">
        <v>87</v>
      </c>
      <c r="C58" s="75" t="s">
        <v>1197</v>
      </c>
      <c r="D58" s="75" t="s">
        <v>1575</v>
      </c>
      <c r="E58" s="74" t="s">
        <v>1412</v>
      </c>
      <c r="F58" s="76" t="s">
        <v>1413</v>
      </c>
      <c r="G58" s="75">
        <v>51103</v>
      </c>
      <c r="H58" s="76" t="s">
        <v>1285</v>
      </c>
      <c r="I58" s="74" t="s">
        <v>56</v>
      </c>
      <c r="J58" s="74" t="s">
        <v>56</v>
      </c>
      <c r="K58" s="74" t="s">
        <v>56</v>
      </c>
      <c r="L58" s="75" t="s">
        <v>1286</v>
      </c>
      <c r="M58" s="17" t="s">
        <v>1414</v>
      </c>
      <c r="N58" s="74" t="s">
        <v>1415</v>
      </c>
      <c r="O58" s="86">
        <v>0</v>
      </c>
      <c r="P58" s="86">
        <v>412726.61</v>
      </c>
      <c r="Q58" s="86">
        <v>0</v>
      </c>
      <c r="R58" s="86">
        <v>150000</v>
      </c>
      <c r="S58" s="86">
        <v>0</v>
      </c>
      <c r="T58" s="77" t="s">
        <v>56</v>
      </c>
      <c r="U58" s="86">
        <v>45000</v>
      </c>
      <c r="V58" s="77" t="s">
        <v>1289</v>
      </c>
      <c r="W58" s="86">
        <v>0</v>
      </c>
      <c r="X58" s="86">
        <v>0</v>
      </c>
      <c r="Y58" s="77" t="s">
        <v>56</v>
      </c>
      <c r="Z58" s="86">
        <v>225000</v>
      </c>
      <c r="AA58" s="77" t="s">
        <v>1289</v>
      </c>
      <c r="AB58" s="86">
        <v>0</v>
      </c>
      <c r="AC58" s="86">
        <v>0</v>
      </c>
      <c r="AD58" s="77" t="s">
        <v>56</v>
      </c>
      <c r="AE58" s="86">
        <v>270000</v>
      </c>
      <c r="AF58" s="77" t="s">
        <v>1289</v>
      </c>
      <c r="AG58" s="86">
        <v>0</v>
      </c>
      <c r="AH58" s="86">
        <v>0</v>
      </c>
      <c r="AI58" s="77" t="s">
        <v>56</v>
      </c>
      <c r="AJ58" s="86">
        <v>225000</v>
      </c>
      <c r="AK58" s="77" t="s">
        <v>1289</v>
      </c>
      <c r="AL58" s="86">
        <v>0</v>
      </c>
      <c r="AM58" s="86">
        <v>0</v>
      </c>
      <c r="AN58" s="77" t="s">
        <v>56</v>
      </c>
      <c r="AO58" s="86">
        <v>135000</v>
      </c>
      <c r="AP58" s="77" t="s">
        <v>1289</v>
      </c>
      <c r="AQ58" s="86">
        <f t="shared" si="2"/>
        <v>0</v>
      </c>
      <c r="AR58" s="89">
        <f t="shared" si="3"/>
        <v>1462726.6099999999</v>
      </c>
      <c r="AS58" s="78" t="s">
        <v>60</v>
      </c>
      <c r="AT58" s="86">
        <v>0</v>
      </c>
      <c r="AU58" s="86">
        <v>0</v>
      </c>
      <c r="AV58" s="86">
        <v>0</v>
      </c>
      <c r="AW58" s="86">
        <v>0</v>
      </c>
      <c r="AX58" s="86">
        <v>0</v>
      </c>
      <c r="AY58" s="86">
        <v>0</v>
      </c>
      <c r="AZ58" s="73"/>
      <c r="BA58" s="92"/>
    </row>
    <row r="59" spans="1:53" ht="31.5" x14ac:dyDescent="0.25">
      <c r="A59" s="73"/>
      <c r="B59" s="74" t="s">
        <v>87</v>
      </c>
      <c r="C59" s="75" t="s">
        <v>1197</v>
      </c>
      <c r="D59" s="75" t="s">
        <v>1575</v>
      </c>
      <c r="E59" s="74" t="s">
        <v>1420</v>
      </c>
      <c r="F59" s="76" t="s">
        <v>1421</v>
      </c>
      <c r="G59" s="75">
        <v>51103</v>
      </c>
      <c r="H59" s="76" t="s">
        <v>1285</v>
      </c>
      <c r="I59" s="74" t="s">
        <v>56</v>
      </c>
      <c r="J59" s="74" t="s">
        <v>56</v>
      </c>
      <c r="K59" s="74" t="s">
        <v>56</v>
      </c>
      <c r="L59" s="75" t="s">
        <v>1286</v>
      </c>
      <c r="M59" s="17" t="s">
        <v>1422</v>
      </c>
      <c r="N59" s="74" t="s">
        <v>1289</v>
      </c>
      <c r="O59" s="86">
        <v>0</v>
      </c>
      <c r="P59" s="86">
        <v>0</v>
      </c>
      <c r="Q59" s="86">
        <v>0</v>
      </c>
      <c r="R59" s="86">
        <v>0</v>
      </c>
      <c r="S59" s="86">
        <v>0</v>
      </c>
      <c r="T59" s="77" t="s">
        <v>56</v>
      </c>
      <c r="U59" s="86">
        <v>2100</v>
      </c>
      <c r="V59" s="77" t="s">
        <v>1289</v>
      </c>
      <c r="W59" s="86">
        <v>0</v>
      </c>
      <c r="X59" s="86">
        <v>0</v>
      </c>
      <c r="Y59" s="77" t="s">
        <v>56</v>
      </c>
      <c r="Z59" s="86">
        <v>13000</v>
      </c>
      <c r="AA59" s="77" t="s">
        <v>1289</v>
      </c>
      <c r="AB59" s="86">
        <v>0</v>
      </c>
      <c r="AC59" s="86">
        <v>0</v>
      </c>
      <c r="AD59" s="77" t="s">
        <v>56</v>
      </c>
      <c r="AE59" s="86">
        <v>25100</v>
      </c>
      <c r="AF59" s="77" t="s">
        <v>1289</v>
      </c>
      <c r="AG59" s="86">
        <v>0</v>
      </c>
      <c r="AH59" s="86">
        <v>0</v>
      </c>
      <c r="AI59" s="77" t="s">
        <v>56</v>
      </c>
      <c r="AJ59" s="86">
        <v>25500</v>
      </c>
      <c r="AK59" s="77" t="s">
        <v>1289</v>
      </c>
      <c r="AL59" s="86">
        <v>0</v>
      </c>
      <c r="AM59" s="86">
        <v>0</v>
      </c>
      <c r="AN59" s="77" t="s">
        <v>56</v>
      </c>
      <c r="AO59" s="86">
        <v>18800</v>
      </c>
      <c r="AP59" s="77" t="s">
        <v>1289</v>
      </c>
      <c r="AQ59" s="86">
        <f t="shared" si="2"/>
        <v>0</v>
      </c>
      <c r="AR59" s="89">
        <f t="shared" si="3"/>
        <v>84500</v>
      </c>
      <c r="AS59" s="78" t="s">
        <v>60</v>
      </c>
      <c r="AT59" s="86">
        <v>0</v>
      </c>
      <c r="AU59" s="86">
        <v>0</v>
      </c>
      <c r="AV59" s="86">
        <v>0</v>
      </c>
      <c r="AW59" s="86">
        <v>0</v>
      </c>
      <c r="AX59" s="86">
        <v>0</v>
      </c>
      <c r="AY59" s="86">
        <v>0</v>
      </c>
      <c r="AZ59" s="92"/>
      <c r="BA59" s="92"/>
    </row>
    <row r="60" spans="1:53" ht="47.25" x14ac:dyDescent="0.25">
      <c r="A60" s="73"/>
      <c r="B60" s="74" t="s">
        <v>87</v>
      </c>
      <c r="C60" s="75" t="s">
        <v>314</v>
      </c>
      <c r="D60" s="75" t="s">
        <v>1575</v>
      </c>
      <c r="E60" s="74" t="s">
        <v>623</v>
      </c>
      <c r="F60" s="76" t="s">
        <v>624</v>
      </c>
      <c r="G60" s="75">
        <v>54100</v>
      </c>
      <c r="H60" s="76" t="s">
        <v>379</v>
      </c>
      <c r="I60" s="74" t="s">
        <v>1043</v>
      </c>
      <c r="J60" s="74" t="s">
        <v>1592</v>
      </c>
      <c r="K60" s="74" t="s">
        <v>1593</v>
      </c>
      <c r="L60" s="75" t="s">
        <v>284</v>
      </c>
      <c r="M60" s="17" t="s">
        <v>625</v>
      </c>
      <c r="N60" s="74" t="s">
        <v>626</v>
      </c>
      <c r="O60" s="86">
        <v>0</v>
      </c>
      <c r="P60" s="86">
        <v>0</v>
      </c>
      <c r="Q60" s="86">
        <v>0</v>
      </c>
      <c r="R60" s="86">
        <v>0</v>
      </c>
      <c r="S60" s="86">
        <v>0</v>
      </c>
      <c r="T60" s="77" t="s">
        <v>56</v>
      </c>
      <c r="U60" s="86">
        <v>0</v>
      </c>
      <c r="V60" s="77" t="s">
        <v>1589</v>
      </c>
      <c r="W60" s="86">
        <v>0</v>
      </c>
      <c r="X60" s="86">
        <v>0</v>
      </c>
      <c r="Y60" s="77" t="s">
        <v>56</v>
      </c>
      <c r="Z60" s="86">
        <v>88000</v>
      </c>
      <c r="AA60" s="77" t="s">
        <v>627</v>
      </c>
      <c r="AB60" s="86">
        <v>4400</v>
      </c>
      <c r="AC60" s="86">
        <v>0</v>
      </c>
      <c r="AD60" s="77" t="s">
        <v>56</v>
      </c>
      <c r="AE60" s="86">
        <v>55000</v>
      </c>
      <c r="AF60" s="77" t="s">
        <v>628</v>
      </c>
      <c r="AG60" s="86">
        <v>2600</v>
      </c>
      <c r="AH60" s="86">
        <v>500000</v>
      </c>
      <c r="AI60" s="77" t="s">
        <v>1591</v>
      </c>
      <c r="AJ60" s="86">
        <v>760000</v>
      </c>
      <c r="AK60" s="77" t="s">
        <v>1590</v>
      </c>
      <c r="AL60" s="86">
        <v>38000</v>
      </c>
      <c r="AM60" s="86">
        <v>0</v>
      </c>
      <c r="AN60" s="77" t="s">
        <v>56</v>
      </c>
      <c r="AO60" s="86">
        <v>0</v>
      </c>
      <c r="AP60" s="77" t="s">
        <v>56</v>
      </c>
      <c r="AQ60" s="86">
        <f t="shared" si="2"/>
        <v>500000</v>
      </c>
      <c r="AR60" s="89">
        <f t="shared" si="3"/>
        <v>948000</v>
      </c>
      <c r="AS60" s="78" t="s">
        <v>60</v>
      </c>
      <c r="AT60" s="86">
        <v>0</v>
      </c>
      <c r="AU60" s="86">
        <v>0</v>
      </c>
      <c r="AV60" s="86">
        <v>0</v>
      </c>
      <c r="AW60" s="86">
        <v>0</v>
      </c>
      <c r="AX60" s="86">
        <v>0</v>
      </c>
      <c r="AY60" s="86">
        <v>0</v>
      </c>
      <c r="AZ60" s="73"/>
      <c r="BA60" s="92"/>
    </row>
    <row r="61" spans="1:53" s="73" customFormat="1" ht="47.25" x14ac:dyDescent="0.25">
      <c r="B61" s="74" t="s">
        <v>87</v>
      </c>
      <c r="C61" s="75" t="s">
        <v>314</v>
      </c>
      <c r="D61" s="75" t="s">
        <v>1575</v>
      </c>
      <c r="E61" s="74" t="s">
        <v>659</v>
      </c>
      <c r="F61" s="76" t="s">
        <v>660</v>
      </c>
      <c r="G61" s="75">
        <v>54100</v>
      </c>
      <c r="H61" s="76" t="s">
        <v>379</v>
      </c>
      <c r="I61" s="74" t="s">
        <v>56</v>
      </c>
      <c r="J61" s="74" t="s">
        <v>56</v>
      </c>
      <c r="K61" s="74" t="s">
        <v>56</v>
      </c>
      <c r="L61" s="75" t="s">
        <v>619</v>
      </c>
      <c r="M61" s="17" t="s">
        <v>661</v>
      </c>
      <c r="N61" s="74" t="s">
        <v>1539</v>
      </c>
      <c r="O61" s="86">
        <v>0</v>
      </c>
      <c r="P61" s="86">
        <v>0</v>
      </c>
      <c r="Q61" s="86">
        <v>0</v>
      </c>
      <c r="R61" s="86">
        <v>0</v>
      </c>
      <c r="S61" s="86">
        <v>0</v>
      </c>
      <c r="T61" s="77" t="s">
        <v>56</v>
      </c>
      <c r="U61" s="86">
        <v>22000</v>
      </c>
      <c r="V61" s="77" t="s">
        <v>1576</v>
      </c>
      <c r="W61" s="86">
        <v>0</v>
      </c>
      <c r="X61" s="86">
        <v>0</v>
      </c>
      <c r="Y61" s="77" t="s">
        <v>56</v>
      </c>
      <c r="Z61" s="86">
        <v>0</v>
      </c>
      <c r="AA61" s="77" t="s">
        <v>1543</v>
      </c>
      <c r="AB61" s="86">
        <v>0</v>
      </c>
      <c r="AC61" s="86">
        <v>0</v>
      </c>
      <c r="AD61" s="77" t="s">
        <v>56</v>
      </c>
      <c r="AE61" s="86">
        <v>22000</v>
      </c>
      <c r="AF61" s="77" t="s">
        <v>662</v>
      </c>
      <c r="AG61" s="86">
        <v>0</v>
      </c>
      <c r="AH61" s="86">
        <v>0</v>
      </c>
      <c r="AI61" s="77" t="s">
        <v>56</v>
      </c>
      <c r="AJ61" s="86">
        <v>0</v>
      </c>
      <c r="AK61" s="77" t="s">
        <v>1577</v>
      </c>
      <c r="AL61" s="86">
        <v>0</v>
      </c>
      <c r="AM61" s="86">
        <v>0</v>
      </c>
      <c r="AN61" s="77" t="s">
        <v>56</v>
      </c>
      <c r="AO61" s="86">
        <v>22000</v>
      </c>
      <c r="AP61" s="77" t="s">
        <v>662</v>
      </c>
      <c r="AQ61" s="86">
        <f t="shared" si="2"/>
        <v>0</v>
      </c>
      <c r="AR61" s="89">
        <f t="shared" si="3"/>
        <v>66000</v>
      </c>
      <c r="AS61" s="78" t="s">
        <v>60</v>
      </c>
      <c r="AT61" s="86">
        <v>0</v>
      </c>
      <c r="AU61" s="86">
        <v>0</v>
      </c>
      <c r="AV61" s="86">
        <v>0</v>
      </c>
      <c r="AW61" s="86">
        <v>0</v>
      </c>
      <c r="AX61" s="86">
        <v>0</v>
      </c>
      <c r="AY61" s="86">
        <v>0</v>
      </c>
      <c r="BA61" s="92"/>
    </row>
    <row r="62" spans="1:53" ht="31.5" x14ac:dyDescent="0.25">
      <c r="A62" s="73"/>
      <c r="B62" s="74" t="s">
        <v>87</v>
      </c>
      <c r="C62" s="75" t="s">
        <v>314</v>
      </c>
      <c r="D62" s="75" t="s">
        <v>1575</v>
      </c>
      <c r="E62" s="74" t="s">
        <v>710</v>
      </c>
      <c r="F62" s="76" t="s">
        <v>711</v>
      </c>
      <c r="G62" s="75">
        <v>54801</v>
      </c>
      <c r="H62" s="76" t="s">
        <v>691</v>
      </c>
      <c r="I62" s="74" t="s">
        <v>56</v>
      </c>
      <c r="J62" s="74" t="s">
        <v>56</v>
      </c>
      <c r="K62" s="74" t="s">
        <v>56</v>
      </c>
      <c r="L62" s="75" t="s">
        <v>284</v>
      </c>
      <c r="M62" s="17" t="s">
        <v>712</v>
      </c>
      <c r="N62" s="74" t="s">
        <v>711</v>
      </c>
      <c r="O62" s="86">
        <v>0</v>
      </c>
      <c r="P62" s="86">
        <v>0</v>
      </c>
      <c r="Q62" s="86">
        <v>0</v>
      </c>
      <c r="R62" s="86">
        <v>0</v>
      </c>
      <c r="S62" s="86">
        <v>0</v>
      </c>
      <c r="T62" s="77" t="s">
        <v>56</v>
      </c>
      <c r="U62" s="86">
        <v>0</v>
      </c>
      <c r="V62" s="77" t="s">
        <v>56</v>
      </c>
      <c r="W62" s="86">
        <v>0</v>
      </c>
      <c r="X62" s="86">
        <v>0</v>
      </c>
      <c r="Y62" s="77" t="s">
        <v>56</v>
      </c>
      <c r="Z62" s="86">
        <v>0</v>
      </c>
      <c r="AA62" s="77" t="s">
        <v>56</v>
      </c>
      <c r="AB62" s="86">
        <v>0</v>
      </c>
      <c r="AC62" s="86">
        <v>0</v>
      </c>
      <c r="AD62" s="77" t="s">
        <v>56</v>
      </c>
      <c r="AE62" s="86">
        <v>100000</v>
      </c>
      <c r="AF62" s="77" t="s">
        <v>713</v>
      </c>
      <c r="AG62" s="86">
        <v>0</v>
      </c>
      <c r="AH62" s="86">
        <v>0</v>
      </c>
      <c r="AI62" s="77" t="s">
        <v>56</v>
      </c>
      <c r="AJ62" s="86">
        <v>0</v>
      </c>
      <c r="AK62" s="77" t="s">
        <v>56</v>
      </c>
      <c r="AL62" s="86">
        <v>0</v>
      </c>
      <c r="AM62" s="86">
        <v>0</v>
      </c>
      <c r="AN62" s="77" t="s">
        <v>56</v>
      </c>
      <c r="AO62" s="86">
        <v>0</v>
      </c>
      <c r="AP62" s="77" t="s">
        <v>56</v>
      </c>
      <c r="AQ62" s="86">
        <f t="shared" si="2"/>
        <v>0</v>
      </c>
      <c r="AR62" s="89">
        <f t="shared" si="3"/>
        <v>100000</v>
      </c>
      <c r="AS62" s="78" t="s">
        <v>60</v>
      </c>
      <c r="AT62" s="86">
        <v>0</v>
      </c>
      <c r="AU62" s="86">
        <v>0</v>
      </c>
      <c r="AV62" s="86">
        <v>0</v>
      </c>
      <c r="AW62" s="86">
        <v>0</v>
      </c>
      <c r="AX62" s="86">
        <v>0</v>
      </c>
      <c r="AY62" s="86">
        <v>0</v>
      </c>
      <c r="AZ62" s="73"/>
      <c r="BA62" s="92"/>
    </row>
    <row r="63" spans="1:53" s="69" customFormat="1" ht="31.5" x14ac:dyDescent="0.25">
      <c r="A63" s="73"/>
      <c r="B63" s="74" t="s">
        <v>87</v>
      </c>
      <c r="C63" s="75" t="s">
        <v>314</v>
      </c>
      <c r="D63" s="75" t="s">
        <v>1575</v>
      </c>
      <c r="E63" s="74" t="s">
        <v>719</v>
      </c>
      <c r="F63" s="76" t="s">
        <v>720</v>
      </c>
      <c r="G63" s="75">
        <v>55100</v>
      </c>
      <c r="H63" s="76" t="s">
        <v>716</v>
      </c>
      <c r="I63" s="74" t="s">
        <v>56</v>
      </c>
      <c r="J63" s="74" t="s">
        <v>56</v>
      </c>
      <c r="K63" s="74" t="s">
        <v>56</v>
      </c>
      <c r="L63" s="75" t="s">
        <v>284</v>
      </c>
      <c r="M63" s="17" t="s">
        <v>721</v>
      </c>
      <c r="N63" s="74" t="s">
        <v>722</v>
      </c>
      <c r="O63" s="86">
        <v>0</v>
      </c>
      <c r="P63" s="86">
        <v>0</v>
      </c>
      <c r="Q63" s="86">
        <v>0</v>
      </c>
      <c r="R63" s="86">
        <v>0</v>
      </c>
      <c r="S63" s="86">
        <v>0</v>
      </c>
      <c r="T63" s="77" t="s">
        <v>56</v>
      </c>
      <c r="U63" s="86">
        <v>0</v>
      </c>
      <c r="V63" s="77" t="s">
        <v>56</v>
      </c>
      <c r="W63" s="86">
        <v>0</v>
      </c>
      <c r="X63" s="86">
        <v>0</v>
      </c>
      <c r="Y63" s="77" t="s">
        <v>56</v>
      </c>
      <c r="Z63" s="86">
        <v>0</v>
      </c>
      <c r="AA63" s="77" t="s">
        <v>56</v>
      </c>
      <c r="AB63" s="86">
        <v>0</v>
      </c>
      <c r="AC63" s="86">
        <v>0</v>
      </c>
      <c r="AD63" s="77" t="s">
        <v>56</v>
      </c>
      <c r="AE63" s="86">
        <v>0</v>
      </c>
      <c r="AF63" s="77" t="s">
        <v>56</v>
      </c>
      <c r="AG63" s="86">
        <v>0</v>
      </c>
      <c r="AH63" s="86">
        <v>0</v>
      </c>
      <c r="AI63" s="77" t="s">
        <v>56</v>
      </c>
      <c r="AJ63" s="86">
        <v>3000</v>
      </c>
      <c r="AK63" s="77" t="s">
        <v>723</v>
      </c>
      <c r="AL63" s="86">
        <v>700</v>
      </c>
      <c r="AM63" s="86">
        <v>0</v>
      </c>
      <c r="AN63" s="77" t="s">
        <v>56</v>
      </c>
      <c r="AO63" s="86">
        <v>87000</v>
      </c>
      <c r="AP63" s="77" t="s">
        <v>724</v>
      </c>
      <c r="AQ63" s="86">
        <f t="shared" si="2"/>
        <v>0</v>
      </c>
      <c r="AR63" s="89">
        <f t="shared" si="3"/>
        <v>90700</v>
      </c>
      <c r="AS63" s="78" t="s">
        <v>60</v>
      </c>
      <c r="AT63" s="86">
        <v>0</v>
      </c>
      <c r="AU63" s="86">
        <v>0</v>
      </c>
      <c r="AV63" s="86">
        <v>0</v>
      </c>
      <c r="AW63" s="86">
        <v>0</v>
      </c>
      <c r="AX63" s="86">
        <v>0</v>
      </c>
      <c r="AY63" s="86">
        <v>0</v>
      </c>
      <c r="AZ63" s="73"/>
      <c r="BA63" s="92"/>
    </row>
    <row r="64" spans="1:53" s="69" customFormat="1" ht="31.5" x14ac:dyDescent="0.25">
      <c r="A64" s="73"/>
      <c r="B64" s="74" t="s">
        <v>87</v>
      </c>
      <c r="C64" s="75" t="s">
        <v>314</v>
      </c>
      <c r="D64" s="75" t="s">
        <v>1575</v>
      </c>
      <c r="E64" s="74" t="s">
        <v>640</v>
      </c>
      <c r="F64" s="76" t="s">
        <v>641</v>
      </c>
      <c r="G64" s="75">
        <v>54100</v>
      </c>
      <c r="H64" s="76" t="s">
        <v>379</v>
      </c>
      <c r="I64" s="74" t="s">
        <v>56</v>
      </c>
      <c r="J64" s="74" t="s">
        <v>56</v>
      </c>
      <c r="K64" s="74" t="s">
        <v>56</v>
      </c>
      <c r="L64" s="75" t="s">
        <v>284</v>
      </c>
      <c r="M64" s="17" t="s">
        <v>642</v>
      </c>
      <c r="N64" s="74" t="s">
        <v>641</v>
      </c>
      <c r="O64" s="86">
        <v>0</v>
      </c>
      <c r="P64" s="86">
        <v>0</v>
      </c>
      <c r="Q64" s="86">
        <v>0</v>
      </c>
      <c r="R64" s="86">
        <v>0</v>
      </c>
      <c r="S64" s="86">
        <v>0</v>
      </c>
      <c r="T64" s="77" t="s">
        <v>56</v>
      </c>
      <c r="U64" s="86">
        <v>0</v>
      </c>
      <c r="V64" s="77" t="s">
        <v>1518</v>
      </c>
      <c r="W64" s="86">
        <v>0</v>
      </c>
      <c r="X64" s="86">
        <v>0</v>
      </c>
      <c r="Y64" s="77" t="s">
        <v>56</v>
      </c>
      <c r="Z64" s="86">
        <v>0</v>
      </c>
      <c r="AA64" s="77" t="s">
        <v>1518</v>
      </c>
      <c r="AB64" s="86">
        <v>0</v>
      </c>
      <c r="AC64" s="86">
        <v>0</v>
      </c>
      <c r="AD64" s="77" t="s">
        <v>56</v>
      </c>
      <c r="AE64" s="86">
        <v>0</v>
      </c>
      <c r="AF64" s="77" t="s">
        <v>1518</v>
      </c>
      <c r="AG64" s="86">
        <v>0</v>
      </c>
      <c r="AH64" s="86">
        <v>0</v>
      </c>
      <c r="AI64" s="77" t="s">
        <v>56</v>
      </c>
      <c r="AJ64" s="86">
        <v>0</v>
      </c>
      <c r="AK64" s="77" t="s">
        <v>56</v>
      </c>
      <c r="AL64" s="86">
        <v>0</v>
      </c>
      <c r="AM64" s="86">
        <v>0</v>
      </c>
      <c r="AN64" s="77" t="s">
        <v>56</v>
      </c>
      <c r="AO64" s="86">
        <v>570000</v>
      </c>
      <c r="AP64" s="77" t="s">
        <v>321</v>
      </c>
      <c r="AQ64" s="86">
        <f t="shared" si="2"/>
        <v>0</v>
      </c>
      <c r="AR64" s="89">
        <f t="shared" si="3"/>
        <v>570000</v>
      </c>
      <c r="AS64" s="78" t="s">
        <v>330</v>
      </c>
      <c r="AT64" s="86">
        <v>0</v>
      </c>
      <c r="AU64" s="86">
        <v>370000</v>
      </c>
      <c r="AV64" s="86">
        <v>0</v>
      </c>
      <c r="AW64" s="86">
        <v>370000</v>
      </c>
      <c r="AX64" s="86">
        <v>0</v>
      </c>
      <c r="AY64" s="86">
        <v>0</v>
      </c>
      <c r="AZ64" s="73"/>
      <c r="BA64" s="92"/>
    </row>
    <row r="65" spans="1:53" s="69" customFormat="1" ht="110.25" x14ac:dyDescent="0.25">
      <c r="A65" s="73"/>
      <c r="B65" s="74" t="s">
        <v>87</v>
      </c>
      <c r="C65" s="75" t="s">
        <v>314</v>
      </c>
      <c r="D65" s="75" t="s">
        <v>1575</v>
      </c>
      <c r="E65" s="74" t="s">
        <v>706</v>
      </c>
      <c r="F65" s="76" t="s">
        <v>707</v>
      </c>
      <c r="G65" s="75">
        <v>54801</v>
      </c>
      <c r="H65" s="76" t="s">
        <v>691</v>
      </c>
      <c r="I65" s="74" t="s">
        <v>56</v>
      </c>
      <c r="J65" s="74" t="s">
        <v>56</v>
      </c>
      <c r="K65" s="74" t="s">
        <v>56</v>
      </c>
      <c r="L65" s="75" t="s">
        <v>284</v>
      </c>
      <c r="M65" s="17" t="s">
        <v>708</v>
      </c>
      <c r="N65" s="74" t="s">
        <v>709</v>
      </c>
      <c r="O65" s="86">
        <v>0</v>
      </c>
      <c r="P65" s="86">
        <v>0</v>
      </c>
      <c r="Q65" s="86">
        <v>0</v>
      </c>
      <c r="R65" s="86">
        <v>0</v>
      </c>
      <c r="S65" s="86">
        <v>0</v>
      </c>
      <c r="T65" s="77" t="s">
        <v>56</v>
      </c>
      <c r="U65" s="86">
        <v>0</v>
      </c>
      <c r="V65" s="77" t="s">
        <v>1518</v>
      </c>
      <c r="W65" s="86">
        <v>0</v>
      </c>
      <c r="X65" s="86">
        <v>0</v>
      </c>
      <c r="Y65" s="77" t="s">
        <v>56</v>
      </c>
      <c r="Z65" s="86">
        <v>0</v>
      </c>
      <c r="AA65" s="77" t="s">
        <v>1543</v>
      </c>
      <c r="AB65" s="86">
        <v>0</v>
      </c>
      <c r="AC65" s="86">
        <v>0</v>
      </c>
      <c r="AD65" s="77" t="s">
        <v>56</v>
      </c>
      <c r="AE65" s="86">
        <v>100000</v>
      </c>
      <c r="AF65" s="77" t="s">
        <v>1544</v>
      </c>
      <c r="AG65" s="86">
        <v>0</v>
      </c>
      <c r="AH65" s="86">
        <v>0</v>
      </c>
      <c r="AI65" s="77" t="s">
        <v>56</v>
      </c>
      <c r="AJ65" s="86">
        <v>0</v>
      </c>
      <c r="AK65" s="77" t="s">
        <v>56</v>
      </c>
      <c r="AL65" s="86">
        <v>0</v>
      </c>
      <c r="AM65" s="86">
        <v>0</v>
      </c>
      <c r="AN65" s="77" t="s">
        <v>56</v>
      </c>
      <c r="AO65" s="86">
        <v>50000</v>
      </c>
      <c r="AP65" s="77" t="s">
        <v>1545</v>
      </c>
      <c r="AQ65" s="86">
        <f t="shared" si="2"/>
        <v>0</v>
      </c>
      <c r="AR65" s="89">
        <f t="shared" si="3"/>
        <v>150000</v>
      </c>
      <c r="AS65" s="78" t="s">
        <v>60</v>
      </c>
      <c r="AT65" s="86">
        <v>0</v>
      </c>
      <c r="AU65" s="86">
        <v>0</v>
      </c>
      <c r="AV65" s="86">
        <v>0</v>
      </c>
      <c r="AW65" s="86">
        <v>0</v>
      </c>
      <c r="AX65" s="86">
        <v>0</v>
      </c>
      <c r="AY65" s="86">
        <v>0</v>
      </c>
      <c r="AZ65" s="73"/>
      <c r="BA65" s="92"/>
    </row>
    <row r="66" spans="1:53" ht="47.25" x14ac:dyDescent="0.25">
      <c r="A66" s="73"/>
      <c r="B66" s="74" t="s">
        <v>87</v>
      </c>
      <c r="C66" s="75" t="s">
        <v>314</v>
      </c>
      <c r="D66" s="75" t="s">
        <v>1575</v>
      </c>
      <c r="E66" s="74" t="s">
        <v>698</v>
      </c>
      <c r="F66" s="76" t="s">
        <v>699</v>
      </c>
      <c r="G66" s="75">
        <v>54701</v>
      </c>
      <c r="H66" s="76" t="s">
        <v>700</v>
      </c>
      <c r="I66" s="74" t="s">
        <v>56</v>
      </c>
      <c r="J66" s="74" t="s">
        <v>56</v>
      </c>
      <c r="K66" s="74" t="s">
        <v>56</v>
      </c>
      <c r="L66" s="75" t="s">
        <v>284</v>
      </c>
      <c r="M66" s="17" t="s">
        <v>701</v>
      </c>
      <c r="N66" s="74" t="s">
        <v>699</v>
      </c>
      <c r="O66" s="86">
        <v>0</v>
      </c>
      <c r="P66" s="86">
        <v>0</v>
      </c>
      <c r="Q66" s="86">
        <v>0</v>
      </c>
      <c r="R66" s="86">
        <v>0</v>
      </c>
      <c r="S66" s="86">
        <v>0</v>
      </c>
      <c r="T66" s="77" t="s">
        <v>56</v>
      </c>
      <c r="U66" s="86">
        <v>300000</v>
      </c>
      <c r="V66" s="77" t="s">
        <v>702</v>
      </c>
      <c r="W66" s="86">
        <v>0</v>
      </c>
      <c r="X66" s="86">
        <v>0</v>
      </c>
      <c r="Y66" s="77" t="s">
        <v>56</v>
      </c>
      <c r="Z66" s="86">
        <v>0</v>
      </c>
      <c r="AA66" s="77" t="s">
        <v>56</v>
      </c>
      <c r="AB66" s="86">
        <v>0</v>
      </c>
      <c r="AC66" s="86">
        <v>0</v>
      </c>
      <c r="AD66" s="77" t="s">
        <v>56</v>
      </c>
      <c r="AE66" s="86">
        <v>0</v>
      </c>
      <c r="AF66" s="77" t="s">
        <v>56</v>
      </c>
      <c r="AG66" s="86">
        <v>0</v>
      </c>
      <c r="AH66" s="86">
        <v>0</v>
      </c>
      <c r="AI66" s="77" t="s">
        <v>56</v>
      </c>
      <c r="AJ66" s="86">
        <v>0</v>
      </c>
      <c r="AK66" s="77" t="s">
        <v>56</v>
      </c>
      <c r="AL66" s="86">
        <v>0</v>
      </c>
      <c r="AM66" s="86">
        <v>0</v>
      </c>
      <c r="AN66" s="77" t="s">
        <v>56</v>
      </c>
      <c r="AO66" s="86">
        <v>0</v>
      </c>
      <c r="AP66" s="77" t="s">
        <v>56</v>
      </c>
      <c r="AQ66" s="86">
        <f t="shared" si="2"/>
        <v>0</v>
      </c>
      <c r="AR66" s="89">
        <f t="shared" si="3"/>
        <v>300000</v>
      </c>
      <c r="AS66" s="78" t="s">
        <v>60</v>
      </c>
      <c r="AT66" s="86">
        <v>0</v>
      </c>
      <c r="AU66" s="86">
        <v>0</v>
      </c>
      <c r="AV66" s="86">
        <v>0</v>
      </c>
      <c r="AW66" s="86">
        <v>0</v>
      </c>
      <c r="AX66" s="86">
        <v>0</v>
      </c>
      <c r="AY66" s="86">
        <v>0</v>
      </c>
      <c r="AZ66" s="73"/>
      <c r="BA66" s="92"/>
    </row>
    <row r="67" spans="1:53" s="64" customFormat="1" ht="31.5" x14ac:dyDescent="0.25">
      <c r="A67" s="73"/>
      <c r="B67" s="74" t="s">
        <v>87</v>
      </c>
      <c r="C67" s="75" t="s">
        <v>338</v>
      </c>
      <c r="D67" s="75" t="s">
        <v>1575</v>
      </c>
      <c r="E67" s="74" t="s">
        <v>348</v>
      </c>
      <c r="F67" s="76" t="s">
        <v>349</v>
      </c>
      <c r="G67" s="75">
        <v>12601</v>
      </c>
      <c r="H67" s="76" t="s">
        <v>350</v>
      </c>
      <c r="I67" s="74" t="s">
        <v>56</v>
      </c>
      <c r="J67" s="74" t="s">
        <v>56</v>
      </c>
      <c r="K67" s="74" t="s">
        <v>56</v>
      </c>
      <c r="L67" s="75" t="s">
        <v>318</v>
      </c>
      <c r="M67" s="17" t="s">
        <v>351</v>
      </c>
      <c r="N67" s="74" t="s">
        <v>349</v>
      </c>
      <c r="O67" s="86">
        <v>0</v>
      </c>
      <c r="P67" s="86">
        <v>0</v>
      </c>
      <c r="Q67" s="86">
        <v>0</v>
      </c>
      <c r="R67" s="86">
        <v>0</v>
      </c>
      <c r="S67" s="86">
        <v>0</v>
      </c>
      <c r="T67" s="77" t="s">
        <v>56</v>
      </c>
      <c r="U67" s="86">
        <v>0</v>
      </c>
      <c r="V67" s="77" t="s">
        <v>56</v>
      </c>
      <c r="W67" s="86">
        <v>0</v>
      </c>
      <c r="X67" s="86">
        <v>0</v>
      </c>
      <c r="Y67" s="77" t="s">
        <v>56</v>
      </c>
      <c r="Z67" s="86">
        <v>0</v>
      </c>
      <c r="AA67" s="77" t="s">
        <v>56</v>
      </c>
      <c r="AB67" s="86">
        <v>0</v>
      </c>
      <c r="AC67" s="86">
        <v>0</v>
      </c>
      <c r="AD67" s="77" t="s">
        <v>56</v>
      </c>
      <c r="AE67" s="86">
        <v>0</v>
      </c>
      <c r="AF67" s="77" t="s">
        <v>56</v>
      </c>
      <c r="AG67" s="86">
        <v>0</v>
      </c>
      <c r="AH67" s="86">
        <v>0</v>
      </c>
      <c r="AI67" s="77" t="s">
        <v>56</v>
      </c>
      <c r="AJ67" s="86">
        <v>0</v>
      </c>
      <c r="AK67" s="77" t="s">
        <v>56</v>
      </c>
      <c r="AL67" s="86">
        <v>0</v>
      </c>
      <c r="AM67" s="86">
        <v>0</v>
      </c>
      <c r="AN67" s="77" t="s">
        <v>56</v>
      </c>
      <c r="AO67" s="86">
        <v>125000</v>
      </c>
      <c r="AP67" s="77" t="s">
        <v>352</v>
      </c>
      <c r="AQ67" s="86">
        <f t="shared" ref="AQ67:AQ68" si="4">O67+Q67+S67+X67+AC67+AH67+AM67</f>
        <v>0</v>
      </c>
      <c r="AR67" s="89">
        <f t="shared" ref="AR67:AR68" si="5">P67+R67+U67+W67+Z67+AB67+AE67+AG67+AJ67+AL67+AO67</f>
        <v>125000</v>
      </c>
      <c r="AS67" s="78" t="s">
        <v>60</v>
      </c>
      <c r="AT67" s="86">
        <v>0</v>
      </c>
      <c r="AU67" s="86">
        <v>0</v>
      </c>
      <c r="AV67" s="86">
        <v>0</v>
      </c>
      <c r="AW67" s="86">
        <v>0</v>
      </c>
      <c r="AX67" s="86">
        <v>0</v>
      </c>
      <c r="AY67" s="86">
        <v>0</v>
      </c>
      <c r="AZ67" s="73"/>
      <c r="BA67" s="92"/>
    </row>
    <row r="68" spans="1:53" s="73" customFormat="1" ht="31.5" x14ac:dyDescent="0.25">
      <c r="B68" s="74" t="s">
        <v>87</v>
      </c>
      <c r="C68" s="75" t="s">
        <v>201</v>
      </c>
      <c r="D68" s="75" t="s">
        <v>1575</v>
      </c>
      <c r="E68" s="74" t="s">
        <v>368</v>
      </c>
      <c r="F68" s="76" t="s">
        <v>369</v>
      </c>
      <c r="G68" s="75">
        <v>42419</v>
      </c>
      <c r="H68" s="76" t="s">
        <v>370</v>
      </c>
      <c r="I68" s="74" t="s">
        <v>56</v>
      </c>
      <c r="J68" s="74" t="s">
        <v>56</v>
      </c>
      <c r="K68" s="74" t="s">
        <v>56</v>
      </c>
      <c r="L68" s="75" t="s">
        <v>284</v>
      </c>
      <c r="M68" s="17" t="s">
        <v>371</v>
      </c>
      <c r="N68" s="74" t="s">
        <v>372</v>
      </c>
      <c r="O68" s="86">
        <v>0</v>
      </c>
      <c r="P68" s="86">
        <v>0</v>
      </c>
      <c r="Q68" s="86">
        <v>0</v>
      </c>
      <c r="R68" s="86">
        <v>0</v>
      </c>
      <c r="S68" s="86">
        <v>0</v>
      </c>
      <c r="T68" s="77" t="s">
        <v>56</v>
      </c>
      <c r="U68" s="86">
        <v>0</v>
      </c>
      <c r="V68" s="77" t="s">
        <v>56</v>
      </c>
      <c r="W68" s="86">
        <v>0</v>
      </c>
      <c r="X68" s="86">
        <v>0</v>
      </c>
      <c r="Y68" s="77" t="s">
        <v>56</v>
      </c>
      <c r="Z68" s="86">
        <v>0</v>
      </c>
      <c r="AA68" s="77" t="s">
        <v>56</v>
      </c>
      <c r="AB68" s="86">
        <v>0</v>
      </c>
      <c r="AC68" s="86">
        <v>0</v>
      </c>
      <c r="AD68" s="77" t="s">
        <v>56</v>
      </c>
      <c r="AE68" s="86">
        <v>0</v>
      </c>
      <c r="AF68" s="77" t="s">
        <v>56</v>
      </c>
      <c r="AG68" s="86">
        <v>0</v>
      </c>
      <c r="AH68" s="86">
        <v>0</v>
      </c>
      <c r="AI68" s="77" t="s">
        <v>56</v>
      </c>
      <c r="AJ68" s="86">
        <v>0</v>
      </c>
      <c r="AK68" s="77" t="s">
        <v>56</v>
      </c>
      <c r="AL68" s="86">
        <v>0</v>
      </c>
      <c r="AM68" s="86">
        <v>0</v>
      </c>
      <c r="AN68" s="77" t="s">
        <v>56</v>
      </c>
      <c r="AO68" s="86">
        <v>900000</v>
      </c>
      <c r="AP68" s="77" t="s">
        <v>321</v>
      </c>
      <c r="AQ68" s="86">
        <f t="shared" si="4"/>
        <v>0</v>
      </c>
      <c r="AR68" s="89">
        <f t="shared" si="5"/>
        <v>900000</v>
      </c>
      <c r="AS68" s="78" t="s">
        <v>60</v>
      </c>
      <c r="AT68" s="86">
        <v>0</v>
      </c>
      <c r="AU68" s="86">
        <v>0</v>
      </c>
      <c r="AV68" s="86">
        <v>0</v>
      </c>
      <c r="AW68" s="86">
        <v>0</v>
      </c>
      <c r="AX68" s="86">
        <v>0</v>
      </c>
      <c r="AY68" s="86">
        <v>0</v>
      </c>
      <c r="BA68" s="92"/>
    </row>
    <row r="69" spans="1:53" ht="15.75" thickBot="1" x14ac:dyDescent="0.3">
      <c r="N69" s="47" t="s">
        <v>1480</v>
      </c>
      <c r="O69" s="40">
        <f>SUM(O3:O68)</f>
        <v>0</v>
      </c>
      <c r="P69" s="40">
        <f>SUM(P3:P68)</f>
        <v>3425959.9599999995</v>
      </c>
      <c r="Q69" s="40">
        <f>SUM(Q3:Q68)</f>
        <v>50000</v>
      </c>
      <c r="R69" s="40">
        <f>SUM(R3:R68)</f>
        <v>3436185.84</v>
      </c>
      <c r="S69" s="40">
        <f>SUM(S3:S68)</f>
        <v>0</v>
      </c>
      <c r="T69" s="19"/>
      <c r="U69" s="40">
        <f>SUM(U3:U68)</f>
        <v>7642500</v>
      </c>
      <c r="V69" s="19"/>
      <c r="W69" s="40">
        <f>SUM(W3:W68)</f>
        <v>49700</v>
      </c>
      <c r="X69" s="40">
        <f>SUM(X3:X68)</f>
        <v>900000</v>
      </c>
      <c r="Y69" s="19"/>
      <c r="Z69" s="40">
        <f>SUM(Z3:Z68)</f>
        <v>9277100</v>
      </c>
      <c r="AA69" s="19"/>
      <c r="AB69" s="40">
        <f>SUM(AB3:AB68)</f>
        <v>248100</v>
      </c>
      <c r="AC69" s="40">
        <f>SUM(AC3:AC68)</f>
        <v>1250000</v>
      </c>
      <c r="AD69" s="19"/>
      <c r="AE69" s="40">
        <f>SUM(AE3:AE68)</f>
        <v>13444100</v>
      </c>
      <c r="AF69" s="19"/>
      <c r="AG69" s="40">
        <f>SUM(AG3:AG68)</f>
        <v>191800</v>
      </c>
      <c r="AH69" s="40">
        <f>SUM(AH3:AH68)</f>
        <v>760000</v>
      </c>
      <c r="AI69" s="19"/>
      <c r="AJ69" s="40">
        <f>SUM(AJ3:AJ68)</f>
        <v>25119300</v>
      </c>
      <c r="AK69" s="19"/>
      <c r="AL69" s="40">
        <f>SUM(AL3:AL68)</f>
        <v>191200</v>
      </c>
      <c r="AM69" s="40">
        <f>SUM(AM3:AM68)</f>
        <v>0</v>
      </c>
      <c r="AN69" s="19"/>
      <c r="AO69" s="40">
        <f>SUM(AO3:AO68)</f>
        <v>52796500</v>
      </c>
      <c r="AP69" s="19"/>
      <c r="AQ69" s="40">
        <f>SUM(AQ3:AQ68)</f>
        <v>2960000</v>
      </c>
      <c r="AR69" s="40">
        <f>SUM(AR3:AR68)</f>
        <v>115822445.8</v>
      </c>
      <c r="AS69" s="19"/>
      <c r="AT69" s="40">
        <f t="shared" ref="AT69:AY69" si="6">SUM(AT3:AT68)</f>
        <v>10161000</v>
      </c>
      <c r="AU69" s="40">
        <f t="shared" si="6"/>
        <v>3020000</v>
      </c>
      <c r="AV69" s="40">
        <f t="shared" si="6"/>
        <v>1601000</v>
      </c>
      <c r="AW69" s="40">
        <f t="shared" si="6"/>
        <v>5289000</v>
      </c>
      <c r="AX69" s="40">
        <f t="shared" si="6"/>
        <v>2505000</v>
      </c>
      <c r="AY69" s="40">
        <f t="shared" si="6"/>
        <v>3786000</v>
      </c>
      <c r="AZ69" s="73"/>
      <c r="BA69" s="92"/>
    </row>
    <row r="70" spans="1:53" ht="15.75" thickBot="1" x14ac:dyDescent="0.3">
      <c r="N70" s="47" t="s">
        <v>1481</v>
      </c>
      <c r="O70" s="40">
        <f ca="1">O69-O71</f>
        <v>0</v>
      </c>
      <c r="P70" s="40">
        <f ca="1">P69-P71</f>
        <v>1528994.8199999998</v>
      </c>
      <c r="Q70" s="40">
        <f ca="1">Q69-Q71</f>
        <v>0</v>
      </c>
      <c r="R70" s="40">
        <f ca="1">R69-R71</f>
        <v>1822537.0099999998</v>
      </c>
      <c r="S70" s="40">
        <f ca="1">S69-S71</f>
        <v>0</v>
      </c>
      <c r="T70" s="19"/>
      <c r="U70" s="40">
        <f ca="1">U69-U71</f>
        <v>5150200</v>
      </c>
      <c r="V70" s="19"/>
      <c r="W70" s="40">
        <f ca="1">W69-W71</f>
        <v>15000</v>
      </c>
      <c r="X70" s="40">
        <f ca="1">X69-X71</f>
        <v>0</v>
      </c>
      <c r="Y70" s="19"/>
      <c r="Z70" s="40">
        <f ca="1">Z69-Z71</f>
        <v>4726600</v>
      </c>
      <c r="AA70" s="19"/>
      <c r="AB70" s="40">
        <f ca="1">AB69-AB71</f>
        <v>126000</v>
      </c>
      <c r="AC70" s="40">
        <f ca="1">AC69-AC71</f>
        <v>250000</v>
      </c>
      <c r="AD70" s="19"/>
      <c r="AE70" s="40">
        <f ca="1">AE69-AE71</f>
        <v>5482600</v>
      </c>
      <c r="AF70" s="19"/>
      <c r="AG70" s="40">
        <f ca="1">AG69-AG71</f>
        <v>105000</v>
      </c>
      <c r="AH70" s="40">
        <f ca="1">AH69-AH71</f>
        <v>0</v>
      </c>
      <c r="AI70" s="19"/>
      <c r="AJ70" s="40">
        <f ca="1">AJ69-AJ71</f>
        <v>19039000</v>
      </c>
      <c r="AK70" s="19"/>
      <c r="AL70" s="40">
        <f ca="1">AL69-AL71</f>
        <v>100000</v>
      </c>
      <c r="AM70" s="40">
        <f ca="1">AM69-AM71</f>
        <v>0</v>
      </c>
      <c r="AN70" s="19"/>
      <c r="AO70" s="40">
        <f ca="1">AO69-AO71</f>
        <v>46801000</v>
      </c>
      <c r="AP70" s="19"/>
      <c r="AQ70" s="40">
        <f ca="1">AQ69-AQ71</f>
        <v>250000</v>
      </c>
      <c r="AR70" s="40">
        <f ca="1">AR69-AR71</f>
        <v>84896931.829999998</v>
      </c>
      <c r="AS70" s="19"/>
      <c r="AT70" s="40">
        <f t="shared" ref="AT70:AY70" ca="1" si="7">AT69-AT71</f>
        <v>10161000</v>
      </c>
      <c r="AU70" s="40">
        <f t="shared" ca="1" si="7"/>
        <v>900000</v>
      </c>
      <c r="AV70" s="40">
        <f t="shared" ca="1" si="7"/>
        <v>1601000</v>
      </c>
      <c r="AW70" s="40">
        <f t="shared" ca="1" si="7"/>
        <v>3169000</v>
      </c>
      <c r="AX70" s="40">
        <f t="shared" ca="1" si="7"/>
        <v>2505000</v>
      </c>
      <c r="AY70" s="40">
        <f t="shared" ca="1" si="7"/>
        <v>3786000</v>
      </c>
      <c r="AZ70" s="73"/>
      <c r="BA70" s="92"/>
    </row>
    <row r="71" spans="1:53" ht="15.75" thickBot="1" x14ac:dyDescent="0.3">
      <c r="D71" s="49" t="s">
        <v>1474</v>
      </c>
      <c r="M71" s="48">
        <v>99</v>
      </c>
      <c r="N71" s="47" t="s">
        <v>1482</v>
      </c>
      <c r="O71" s="40">
        <f ca="1">SUMIF($D$3:$AY$68,$M$71,O3:O68)</f>
        <v>0</v>
      </c>
      <c r="P71" s="40">
        <f ca="1">SUMIF($D$3:$AY$68,$M$71,P3:P68)</f>
        <v>1896965.1399999997</v>
      </c>
      <c r="Q71" s="40">
        <f ca="1">SUMIF($D$3:$AY$68,$M$71,Q3:Q68)</f>
        <v>50000</v>
      </c>
      <c r="R71" s="40">
        <f ca="1">SUMIF($D$3:$AY$68,$M$71,R3:R68)</f>
        <v>1613648.83</v>
      </c>
      <c r="S71" s="40">
        <f ca="1">SUMIF($D$3:$AY$68,$M$71,S3:S68)</f>
        <v>0</v>
      </c>
      <c r="T71" s="19"/>
      <c r="U71" s="40">
        <f ca="1">SUMIF($D$3:$AY$68,$M$71,U3:U68)</f>
        <v>2492300</v>
      </c>
      <c r="V71" s="19"/>
      <c r="W71" s="40">
        <f ca="1">SUMIF($D$3:$AY$68,$M$71,W3:W68)</f>
        <v>34700</v>
      </c>
      <c r="X71" s="40">
        <f ca="1">SUMIF($D$3:$AY$68,$M$71,X3:X68)</f>
        <v>900000</v>
      </c>
      <c r="Y71" s="19"/>
      <c r="Z71" s="40">
        <f ca="1">SUMIF($D$3:$AY$68,$M$71,Z3:Z68)</f>
        <v>4550500</v>
      </c>
      <c r="AA71" s="19"/>
      <c r="AB71" s="40">
        <f ca="1">SUMIF($D$3:$AY$68,$M$71,AB3:AB68)</f>
        <v>122100</v>
      </c>
      <c r="AC71" s="40">
        <f ca="1">SUMIF($D$3:$AY$68,$M$71,AC3:AC68)</f>
        <v>1000000</v>
      </c>
      <c r="AD71" s="19"/>
      <c r="AE71" s="40">
        <f ca="1">SUMIF($D$3:$AY$68,$M$71,AE3:AE68)</f>
        <v>7961500</v>
      </c>
      <c r="AF71" s="19"/>
      <c r="AG71" s="40">
        <f ca="1">SUMIF($D$3:$AY$68,$M$71,AG3:AG68)</f>
        <v>86800</v>
      </c>
      <c r="AH71" s="40">
        <f ca="1">SUMIF($D$3:$AY$68,$M$71,AH3:AH68)</f>
        <v>760000</v>
      </c>
      <c r="AI71" s="19"/>
      <c r="AJ71" s="40">
        <f ca="1">SUMIF($D$3:$AY$68,$M$71,AJ3:AJ68)</f>
        <v>6080300</v>
      </c>
      <c r="AK71" s="19"/>
      <c r="AL71" s="40">
        <f ca="1">SUMIF($D$3:$AY$68,$M$71,AL3:AL68)</f>
        <v>91200</v>
      </c>
      <c r="AM71" s="40">
        <f ca="1">SUMIF($D$3:$AY$68,$M$71,AM3:AM68)</f>
        <v>0</v>
      </c>
      <c r="AN71" s="19"/>
      <c r="AO71" s="40">
        <f ca="1">SUMIF($D$3:$AY$68,$M$71,AO3:AO68)</f>
        <v>5995500</v>
      </c>
      <c r="AP71" s="19"/>
      <c r="AQ71" s="40">
        <f ca="1">SUMIF($D$3:$AY$68,$M$71,AQ3:AQ68)</f>
        <v>2710000</v>
      </c>
      <c r="AR71" s="40">
        <f ca="1">SUMIF($D$3:$AY$68,$M$71,AR3:AR68)</f>
        <v>30925513.969999999</v>
      </c>
      <c r="AS71" s="19"/>
      <c r="AT71" s="40">
        <f t="shared" ref="AT71:AY71" ca="1" si="8">SUMIF($D$3:$AY$68,$M$71,AT3:AT68)</f>
        <v>0</v>
      </c>
      <c r="AU71" s="40">
        <f t="shared" ca="1" si="8"/>
        <v>2120000</v>
      </c>
      <c r="AV71" s="40">
        <f t="shared" ca="1" si="8"/>
        <v>0</v>
      </c>
      <c r="AW71" s="40">
        <f t="shared" ca="1" si="8"/>
        <v>2120000</v>
      </c>
      <c r="AX71" s="40">
        <f t="shared" ca="1" si="8"/>
        <v>0</v>
      </c>
      <c r="AY71" s="40">
        <f t="shared" ca="1" si="8"/>
        <v>0</v>
      </c>
      <c r="AZ71" s="73"/>
      <c r="BA71" s="92"/>
    </row>
    <row r="72" spans="1:53" x14ac:dyDescent="0.25">
      <c r="D72" s="54">
        <v>1</v>
      </c>
      <c r="E72" s="55" t="s">
        <v>1475</v>
      </c>
      <c r="AZ72" s="73"/>
      <c r="BA72" s="92"/>
    </row>
    <row r="73" spans="1:53" x14ac:dyDescent="0.25">
      <c r="D73" s="54">
        <v>2</v>
      </c>
      <c r="E73" s="55"/>
      <c r="AZ73" s="73"/>
      <c r="BA73" s="92"/>
    </row>
    <row r="74" spans="1:53" x14ac:dyDescent="0.25">
      <c r="D74" s="54">
        <v>3</v>
      </c>
      <c r="E74" s="55"/>
      <c r="AZ74" s="73"/>
      <c r="BA74" s="92"/>
    </row>
    <row r="75" spans="1:53" x14ac:dyDescent="0.25">
      <c r="D75" s="54">
        <v>4</v>
      </c>
      <c r="E75" s="55"/>
      <c r="AZ75" s="73"/>
      <c r="BA75" s="92"/>
    </row>
    <row r="76" spans="1:53" x14ac:dyDescent="0.25">
      <c r="D76" s="54">
        <v>5</v>
      </c>
      <c r="E76" s="55" t="s">
        <v>1476</v>
      </c>
      <c r="AZ76" s="73"/>
      <c r="BA76" s="92"/>
    </row>
    <row r="77" spans="1:53" x14ac:dyDescent="0.25">
      <c r="D77" s="54">
        <v>99</v>
      </c>
      <c r="E77" s="55" t="s">
        <v>1477</v>
      </c>
      <c r="AZ77" s="73"/>
      <c r="BA77" s="92"/>
    </row>
    <row r="78" spans="1:53" x14ac:dyDescent="0.25">
      <c r="D78" s="54">
        <v>90</v>
      </c>
      <c r="E78" s="55" t="s">
        <v>1478</v>
      </c>
      <c r="AZ78" s="73"/>
      <c r="BA78" s="92"/>
    </row>
  </sheetData>
  <protectedRanges>
    <protectedRange sqref="B1 D1" name="Bereich1_1"/>
  </protectedRanges>
  <autoFilter ref="A2:BA78"/>
  <sortState ref="A3:AY72">
    <sortCondition ref="D3:D72"/>
  </sortState>
  <customSheetViews>
    <customSheetView guid="{49D75C27-2B61-4FE1-93CF-9499F5D6423E}" scale="80" showAutoFilter="1" topLeftCell="L1">
      <pane ySplit="2" topLeftCell="A60" activePane="bottomLeft" state="frozen"/>
      <selection pane="bottomLeft" activeCell="I34" sqref="A34:XFD34"/>
      <pageMargins left="0.7" right="0.7" top="0.78740157499999996" bottom="0.78740157499999996" header="0.3" footer="0.3"/>
      <pageSetup paperSize="9" orientation="portrait" r:id="rId1"/>
      <autoFilter ref="A2:BA79"/>
    </customSheetView>
  </customSheetViews>
  <mergeCells count="19">
    <mergeCell ref="AM1:AP1"/>
    <mergeCell ref="M1:M2"/>
    <mergeCell ref="N1:N2"/>
    <mergeCell ref="S1:W1"/>
    <mergeCell ref="X1:AB1"/>
    <mergeCell ref="AC1:AG1"/>
    <mergeCell ref="AH1:AL1"/>
    <mergeCell ref="L1:L2"/>
    <mergeCell ref="A1:A2"/>
    <mergeCell ref="B1:B2"/>
    <mergeCell ref="C1:C2"/>
    <mergeCell ref="D1:D2"/>
    <mergeCell ref="E1:E2"/>
    <mergeCell ref="F1:F2"/>
    <mergeCell ref="G1:G2"/>
    <mergeCell ref="H1:H2"/>
    <mergeCell ref="I1:I2"/>
    <mergeCell ref="J1:J2"/>
    <mergeCell ref="K1:K2"/>
  </mergeCells>
  <conditionalFormatting sqref="A25:AY25">
    <cfRule type="expression" dxfId="10" priority="7">
      <formula>$D25="99"</formula>
    </cfRule>
  </conditionalFormatting>
  <conditionalFormatting sqref="A26:AY68">
    <cfRule type="expression" dxfId="9" priority="2">
      <formula>$D26="99"</formula>
    </cfRule>
  </conditionalFormatting>
  <conditionalFormatting sqref="A3:AY24">
    <cfRule type="expression" dxfId="8" priority="1">
      <formula>$D3="99"</formula>
    </cfRule>
  </conditionalFormatting>
  <pageMargins left="0.7" right="0.7" top="0.78740157499999996" bottom="0.78740157499999996"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8"/>
  <sheetViews>
    <sheetView zoomScale="70" zoomScaleNormal="70" workbookViewId="0">
      <pane ySplit="2" topLeftCell="A3" activePane="bottomLeft" state="frozen"/>
      <selection pane="bottomLeft" activeCell="A3" sqref="A3"/>
    </sheetView>
  </sheetViews>
  <sheetFormatPr baseColWidth="10" defaultColWidth="11.42578125" defaultRowHeight="15" x14ac:dyDescent="0.25"/>
  <cols>
    <col min="1" max="1" width="6.28515625" style="16" customWidth="1"/>
    <col min="2" max="2" width="19" style="16" customWidth="1"/>
    <col min="3" max="3" width="3.5703125" style="16" customWidth="1"/>
    <col min="4" max="4" width="3.7109375" style="16" customWidth="1"/>
    <col min="5" max="5" width="17.28515625" style="16" bestFit="1" customWidth="1"/>
    <col min="6" max="6" width="42.7109375" style="16" customWidth="1"/>
    <col min="7" max="7" width="10.5703125" style="16" bestFit="1" customWidth="1"/>
    <col min="8" max="8" width="60.140625" style="16" bestFit="1" customWidth="1"/>
    <col min="9" max="10" width="14.5703125" style="16" customWidth="1"/>
    <col min="11" max="11" width="33" style="16" customWidth="1"/>
    <col min="12" max="12" width="15.5703125" style="16" bestFit="1" customWidth="1"/>
    <col min="13" max="13" width="19.42578125" style="16" bestFit="1" customWidth="1"/>
    <col min="14" max="14" width="30.85546875" style="16" bestFit="1" customWidth="1"/>
    <col min="15" max="15" width="14.85546875" style="41" customWidth="1"/>
    <col min="16" max="16" width="16.140625" style="41" customWidth="1"/>
    <col min="17" max="17" width="14.85546875" style="41" customWidth="1"/>
    <col min="18" max="18" width="15.42578125" style="41" customWidth="1"/>
    <col min="19" max="19" width="15.5703125" style="41" customWidth="1"/>
    <col min="20" max="20" width="47.7109375" style="16" customWidth="1"/>
    <col min="21" max="21" width="15.7109375" style="41" customWidth="1"/>
    <col min="22" max="22" width="47.7109375" style="16" customWidth="1"/>
    <col min="23" max="23" width="17.7109375" style="41" customWidth="1"/>
    <col min="24" max="24" width="15.85546875" style="41" customWidth="1"/>
    <col min="25" max="25" width="48" style="16" customWidth="1"/>
    <col min="26" max="26" width="15.7109375" style="41" customWidth="1"/>
    <col min="27" max="27" width="47.7109375" style="16" customWidth="1"/>
    <col min="28" max="28" width="17.7109375" style="41" customWidth="1"/>
    <col min="29" max="29" width="15.85546875" style="41" customWidth="1"/>
    <col min="30" max="30" width="47.7109375" style="16" customWidth="1"/>
    <col min="31" max="31" width="15.7109375" style="41" customWidth="1"/>
    <col min="32" max="32" width="47.7109375" style="16" customWidth="1"/>
    <col min="33" max="33" width="17.7109375" style="41" customWidth="1"/>
    <col min="34" max="34" width="15.7109375" style="41" customWidth="1"/>
    <col min="35" max="35" width="47.7109375" style="16" customWidth="1"/>
    <col min="36" max="36" width="15.7109375" style="41" customWidth="1"/>
    <col min="37" max="37" width="47.7109375" style="16" customWidth="1"/>
    <col min="38" max="38" width="17.7109375" style="41" customWidth="1"/>
    <col min="39" max="39" width="15.85546875" style="41" customWidth="1"/>
    <col min="40" max="40" width="47.7109375" style="16" customWidth="1"/>
    <col min="41" max="41" width="15.5703125" style="41" customWidth="1"/>
    <col min="42" max="42" width="48.140625" style="16" customWidth="1"/>
    <col min="43" max="44" width="22.28515625" style="41" customWidth="1"/>
    <col min="45" max="45" width="21.140625" style="16" customWidth="1"/>
    <col min="46" max="47" width="15.42578125" style="41" bestFit="1" customWidth="1"/>
    <col min="48" max="48" width="13.7109375" style="41" customWidth="1"/>
    <col min="49" max="51" width="13.5703125" style="41" customWidth="1"/>
    <col min="52" max="16384" width="11.42578125" style="16"/>
  </cols>
  <sheetData>
    <row r="1" spans="1:51" s="29" customFormat="1" ht="14.25" thickBot="1" x14ac:dyDescent="0.3">
      <c r="A1" s="151" t="s">
        <v>5</v>
      </c>
      <c r="B1" s="153" t="s">
        <v>6</v>
      </c>
      <c r="C1" s="153" t="s">
        <v>7</v>
      </c>
      <c r="D1" s="153" t="s">
        <v>8</v>
      </c>
      <c r="E1" s="155" t="s">
        <v>9</v>
      </c>
      <c r="F1" s="155" t="s">
        <v>10</v>
      </c>
      <c r="G1" s="155" t="s">
        <v>11</v>
      </c>
      <c r="H1" s="157" t="s">
        <v>12</v>
      </c>
      <c r="I1" s="149" t="s">
        <v>13</v>
      </c>
      <c r="J1" s="155" t="s">
        <v>14</v>
      </c>
      <c r="K1" s="157" t="s">
        <v>15</v>
      </c>
      <c r="L1" s="149" t="s">
        <v>16</v>
      </c>
      <c r="M1" s="155" t="s">
        <v>17</v>
      </c>
      <c r="N1" s="157" t="s">
        <v>18</v>
      </c>
      <c r="O1" s="15"/>
      <c r="P1" s="15"/>
      <c r="Q1" s="15"/>
      <c r="R1" s="15"/>
      <c r="S1" s="159" t="s">
        <v>0</v>
      </c>
      <c r="T1" s="160"/>
      <c r="U1" s="160"/>
      <c r="V1" s="160"/>
      <c r="W1" s="161"/>
      <c r="X1" s="159" t="s">
        <v>1</v>
      </c>
      <c r="Y1" s="160"/>
      <c r="Z1" s="160"/>
      <c r="AA1" s="160"/>
      <c r="AB1" s="161"/>
      <c r="AC1" s="159" t="s">
        <v>2</v>
      </c>
      <c r="AD1" s="160"/>
      <c r="AE1" s="160"/>
      <c r="AF1" s="160"/>
      <c r="AG1" s="161"/>
      <c r="AH1" s="159" t="s">
        <v>3</v>
      </c>
      <c r="AI1" s="160"/>
      <c r="AJ1" s="160"/>
      <c r="AK1" s="160"/>
      <c r="AL1" s="161"/>
      <c r="AM1" s="159" t="s">
        <v>4</v>
      </c>
      <c r="AN1" s="160"/>
      <c r="AO1" s="160"/>
      <c r="AP1" s="161"/>
      <c r="AQ1" s="15"/>
      <c r="AR1" s="15"/>
      <c r="AS1" s="15"/>
      <c r="AT1" s="15"/>
      <c r="AU1" s="15"/>
      <c r="AV1" s="15"/>
      <c r="AW1" s="15"/>
      <c r="AX1" s="15"/>
      <c r="AY1" s="15"/>
    </row>
    <row r="2" spans="1:51" s="29" customFormat="1" ht="41.25" thickBot="1" x14ac:dyDescent="0.3">
      <c r="A2" s="152"/>
      <c r="B2" s="154"/>
      <c r="C2" s="154"/>
      <c r="D2" s="154"/>
      <c r="E2" s="156"/>
      <c r="F2" s="156"/>
      <c r="G2" s="156"/>
      <c r="H2" s="158"/>
      <c r="I2" s="150"/>
      <c r="J2" s="156"/>
      <c r="K2" s="158"/>
      <c r="L2" s="150"/>
      <c r="M2" s="156" t="s">
        <v>17</v>
      </c>
      <c r="N2" s="158"/>
      <c r="O2" s="30" t="s">
        <v>19</v>
      </c>
      <c r="P2" s="30" t="s">
        <v>20</v>
      </c>
      <c r="Q2" s="30" t="s">
        <v>21</v>
      </c>
      <c r="R2" s="30" t="s">
        <v>22</v>
      </c>
      <c r="S2" s="30" t="s">
        <v>23</v>
      </c>
      <c r="T2" s="31" t="s">
        <v>24</v>
      </c>
      <c r="U2" s="31" t="s">
        <v>25</v>
      </c>
      <c r="V2" s="32" t="s">
        <v>24</v>
      </c>
      <c r="W2" s="31" t="s">
        <v>26</v>
      </c>
      <c r="X2" s="30" t="s">
        <v>27</v>
      </c>
      <c r="Y2" s="30" t="s">
        <v>28</v>
      </c>
      <c r="Z2" s="30" t="s">
        <v>29</v>
      </c>
      <c r="AA2" s="30" t="s">
        <v>28</v>
      </c>
      <c r="AB2" s="33" t="s">
        <v>30</v>
      </c>
      <c r="AC2" s="30" t="s">
        <v>31</v>
      </c>
      <c r="AD2" s="30" t="s">
        <v>32</v>
      </c>
      <c r="AE2" s="30" t="s">
        <v>33</v>
      </c>
      <c r="AF2" s="30" t="s">
        <v>32</v>
      </c>
      <c r="AG2" s="33" t="s">
        <v>34</v>
      </c>
      <c r="AH2" s="30" t="s">
        <v>35</v>
      </c>
      <c r="AI2" s="30" t="s">
        <v>36</v>
      </c>
      <c r="AJ2" s="30" t="s">
        <v>1430</v>
      </c>
      <c r="AK2" s="30" t="s">
        <v>36</v>
      </c>
      <c r="AL2" s="30" t="s">
        <v>38</v>
      </c>
      <c r="AM2" s="30" t="s">
        <v>39</v>
      </c>
      <c r="AN2" s="30" t="s">
        <v>40</v>
      </c>
      <c r="AO2" s="30" t="s">
        <v>41</v>
      </c>
      <c r="AP2" s="30" t="s">
        <v>40</v>
      </c>
      <c r="AQ2" s="30" t="s">
        <v>42</v>
      </c>
      <c r="AR2" s="30" t="s">
        <v>43</v>
      </c>
      <c r="AS2" s="30" t="s">
        <v>44</v>
      </c>
      <c r="AT2" s="30" t="s">
        <v>45</v>
      </c>
      <c r="AU2" s="30" t="s">
        <v>46</v>
      </c>
      <c r="AV2" s="30" t="s">
        <v>47</v>
      </c>
      <c r="AW2" s="30" t="s">
        <v>48</v>
      </c>
      <c r="AX2" s="30" t="s">
        <v>49</v>
      </c>
      <c r="AY2" s="30" t="s">
        <v>50</v>
      </c>
    </row>
    <row r="3" spans="1:51" s="64" customFormat="1" ht="47.25" x14ac:dyDescent="0.25">
      <c r="A3" s="73"/>
      <c r="B3" s="74" t="s">
        <v>51</v>
      </c>
      <c r="C3" s="75" t="s">
        <v>52</v>
      </c>
      <c r="D3" s="75">
        <v>1</v>
      </c>
      <c r="E3" s="74" t="s">
        <v>53</v>
      </c>
      <c r="F3" s="76" t="s">
        <v>54</v>
      </c>
      <c r="G3" s="75">
        <v>11101</v>
      </c>
      <c r="H3" s="76" t="s">
        <v>55</v>
      </c>
      <c r="I3" s="74" t="s">
        <v>56</v>
      </c>
      <c r="J3" s="74" t="s">
        <v>56</v>
      </c>
      <c r="K3" s="74" t="s">
        <v>56</v>
      </c>
      <c r="L3" s="75" t="s">
        <v>57</v>
      </c>
      <c r="M3" s="17" t="s">
        <v>58</v>
      </c>
      <c r="N3" s="74" t="s">
        <v>59</v>
      </c>
      <c r="O3" s="86">
        <v>0</v>
      </c>
      <c r="P3" s="86">
        <v>18872.47</v>
      </c>
      <c r="Q3" s="86">
        <v>0</v>
      </c>
      <c r="R3" s="86">
        <v>2104.36</v>
      </c>
      <c r="S3" s="86">
        <v>0</v>
      </c>
      <c r="T3" s="77" t="s">
        <v>56</v>
      </c>
      <c r="U3" s="86">
        <v>1700</v>
      </c>
      <c r="V3" s="77" t="s">
        <v>1521</v>
      </c>
      <c r="W3" s="86">
        <v>0</v>
      </c>
      <c r="X3" s="86">
        <v>0</v>
      </c>
      <c r="Y3" s="77" t="s">
        <v>56</v>
      </c>
      <c r="Z3" s="86">
        <v>2600</v>
      </c>
      <c r="AA3" s="77" t="s">
        <v>1522</v>
      </c>
      <c r="AB3" s="86">
        <v>0</v>
      </c>
      <c r="AC3" s="86">
        <v>0</v>
      </c>
      <c r="AD3" s="77" t="s">
        <v>56</v>
      </c>
      <c r="AE3" s="86">
        <v>0</v>
      </c>
      <c r="AF3" s="77" t="s">
        <v>56</v>
      </c>
      <c r="AG3" s="86">
        <v>0</v>
      </c>
      <c r="AH3" s="86">
        <v>0</v>
      </c>
      <c r="AI3" s="77" t="s">
        <v>56</v>
      </c>
      <c r="AJ3" s="86">
        <v>0</v>
      </c>
      <c r="AK3" s="77" t="s">
        <v>56</v>
      </c>
      <c r="AL3" s="86">
        <v>0</v>
      </c>
      <c r="AM3" s="86">
        <v>0</v>
      </c>
      <c r="AN3" s="77" t="s">
        <v>56</v>
      </c>
      <c r="AO3" s="86">
        <v>0</v>
      </c>
      <c r="AP3" s="77" t="s">
        <v>56</v>
      </c>
      <c r="AQ3" s="86">
        <f t="shared" ref="AQ3" si="0">O3+Q3+S3+X3+AC3+AH3+AM3</f>
        <v>0</v>
      </c>
      <c r="AR3" s="89">
        <f t="shared" ref="AR3" si="1">P3+R3+U3+W3+Z3+AB3+AE3+AG3+AJ3+AL3+AO3</f>
        <v>25276.83</v>
      </c>
      <c r="AS3" s="78" t="s">
        <v>60</v>
      </c>
      <c r="AT3" s="86">
        <v>0</v>
      </c>
      <c r="AU3" s="86">
        <v>0</v>
      </c>
      <c r="AV3" s="86">
        <v>0</v>
      </c>
      <c r="AW3" s="86">
        <v>0</v>
      </c>
      <c r="AX3" s="86">
        <v>0</v>
      </c>
      <c r="AY3" s="86">
        <v>0</v>
      </c>
    </row>
    <row r="4" spans="1:51" ht="31.5" x14ac:dyDescent="0.25">
      <c r="A4" s="73"/>
      <c r="B4" s="74" t="s">
        <v>51</v>
      </c>
      <c r="C4" s="75" t="s">
        <v>52</v>
      </c>
      <c r="D4" s="75">
        <v>1</v>
      </c>
      <c r="E4" s="74" t="s">
        <v>53</v>
      </c>
      <c r="F4" s="76" t="s">
        <v>54</v>
      </c>
      <c r="G4" s="75">
        <v>11101</v>
      </c>
      <c r="H4" s="76" t="s">
        <v>55</v>
      </c>
      <c r="I4" s="74" t="s">
        <v>56</v>
      </c>
      <c r="J4" s="74" t="s">
        <v>56</v>
      </c>
      <c r="K4" s="74" t="s">
        <v>56</v>
      </c>
      <c r="L4" s="75" t="s">
        <v>61</v>
      </c>
      <c r="M4" s="17" t="s">
        <v>62</v>
      </c>
      <c r="N4" s="74" t="s">
        <v>63</v>
      </c>
      <c r="O4" s="86">
        <v>0</v>
      </c>
      <c r="P4" s="86">
        <v>15772.74</v>
      </c>
      <c r="Q4" s="86">
        <v>0</v>
      </c>
      <c r="R4" s="86">
        <v>5435.8</v>
      </c>
      <c r="S4" s="86">
        <v>0</v>
      </c>
      <c r="T4" s="77" t="s">
        <v>56</v>
      </c>
      <c r="U4" s="86">
        <v>1600</v>
      </c>
      <c r="V4" s="77" t="s">
        <v>64</v>
      </c>
      <c r="W4" s="86">
        <v>0</v>
      </c>
      <c r="X4" s="86">
        <v>0</v>
      </c>
      <c r="Y4" s="77" t="s">
        <v>56</v>
      </c>
      <c r="Z4" s="86">
        <v>0</v>
      </c>
      <c r="AA4" s="77" t="s">
        <v>56</v>
      </c>
      <c r="AB4" s="86">
        <v>0</v>
      </c>
      <c r="AC4" s="86">
        <v>0</v>
      </c>
      <c r="AD4" s="77" t="s">
        <v>56</v>
      </c>
      <c r="AE4" s="86">
        <v>0</v>
      </c>
      <c r="AF4" s="77" t="s">
        <v>56</v>
      </c>
      <c r="AG4" s="86">
        <v>0</v>
      </c>
      <c r="AH4" s="86">
        <v>0</v>
      </c>
      <c r="AI4" s="77" t="s">
        <v>56</v>
      </c>
      <c r="AJ4" s="86">
        <v>0</v>
      </c>
      <c r="AK4" s="77" t="s">
        <v>56</v>
      </c>
      <c r="AL4" s="86">
        <v>0</v>
      </c>
      <c r="AM4" s="86">
        <v>0</v>
      </c>
      <c r="AN4" s="77" t="s">
        <v>56</v>
      </c>
      <c r="AO4" s="86">
        <v>0</v>
      </c>
      <c r="AP4" s="77" t="s">
        <v>56</v>
      </c>
      <c r="AQ4" s="86">
        <f t="shared" ref="AQ4:AQ22" si="2">O4+Q4+S4+X4+AC4+AH4+AM4</f>
        <v>0</v>
      </c>
      <c r="AR4" s="89">
        <f t="shared" ref="AR4:AR22" si="3">P4+R4+U4+W4+Z4+AB4+AE4+AG4+AJ4+AL4+AO4</f>
        <v>22808.54</v>
      </c>
      <c r="AS4" s="78" t="s">
        <v>60</v>
      </c>
      <c r="AT4" s="86">
        <v>0</v>
      </c>
      <c r="AU4" s="86">
        <v>0</v>
      </c>
      <c r="AV4" s="86">
        <v>0</v>
      </c>
      <c r="AW4" s="86">
        <v>0</v>
      </c>
      <c r="AX4" s="86">
        <v>0</v>
      </c>
      <c r="AY4" s="86">
        <v>0</v>
      </c>
    </row>
    <row r="5" spans="1:51" ht="31.5" x14ac:dyDescent="0.25">
      <c r="A5" s="73"/>
      <c r="B5" s="74" t="s">
        <v>51</v>
      </c>
      <c r="C5" s="75" t="s">
        <v>70</v>
      </c>
      <c r="D5" s="75">
        <v>1</v>
      </c>
      <c r="E5" s="74" t="s">
        <v>134</v>
      </c>
      <c r="F5" s="76" t="s">
        <v>54</v>
      </c>
      <c r="G5" s="75">
        <v>11300</v>
      </c>
      <c r="H5" s="76" t="s">
        <v>127</v>
      </c>
      <c r="I5" s="74" t="s">
        <v>56</v>
      </c>
      <c r="J5" s="74" t="s">
        <v>56</v>
      </c>
      <c r="K5" s="74" t="s">
        <v>56</v>
      </c>
      <c r="L5" s="75" t="s">
        <v>57</v>
      </c>
      <c r="M5" s="17" t="s">
        <v>135</v>
      </c>
      <c r="N5" s="74" t="s">
        <v>54</v>
      </c>
      <c r="O5" s="86">
        <v>0</v>
      </c>
      <c r="P5" s="86">
        <v>0</v>
      </c>
      <c r="Q5" s="86">
        <v>0</v>
      </c>
      <c r="R5" s="86">
        <v>2008.72</v>
      </c>
      <c r="S5" s="86">
        <v>0</v>
      </c>
      <c r="T5" s="77" t="s">
        <v>56</v>
      </c>
      <c r="U5" s="86">
        <v>900</v>
      </c>
      <c r="V5" s="77" t="s">
        <v>136</v>
      </c>
      <c r="W5" s="86">
        <v>0</v>
      </c>
      <c r="X5" s="86">
        <v>0</v>
      </c>
      <c r="Y5" s="77" t="s">
        <v>56</v>
      </c>
      <c r="Z5" s="86">
        <v>0</v>
      </c>
      <c r="AA5" s="77" t="s">
        <v>56</v>
      </c>
      <c r="AB5" s="86">
        <v>0</v>
      </c>
      <c r="AC5" s="86">
        <v>0</v>
      </c>
      <c r="AD5" s="77" t="s">
        <v>56</v>
      </c>
      <c r="AE5" s="86">
        <v>0</v>
      </c>
      <c r="AF5" s="77" t="s">
        <v>56</v>
      </c>
      <c r="AG5" s="86">
        <v>0</v>
      </c>
      <c r="AH5" s="86">
        <v>0</v>
      </c>
      <c r="AI5" s="77" t="s">
        <v>56</v>
      </c>
      <c r="AJ5" s="86">
        <v>0</v>
      </c>
      <c r="AK5" s="77" t="s">
        <v>56</v>
      </c>
      <c r="AL5" s="86">
        <v>0</v>
      </c>
      <c r="AM5" s="86">
        <v>0</v>
      </c>
      <c r="AN5" s="77" t="s">
        <v>56</v>
      </c>
      <c r="AO5" s="86">
        <v>0</v>
      </c>
      <c r="AP5" s="77" t="s">
        <v>56</v>
      </c>
      <c r="AQ5" s="86">
        <f t="shared" si="2"/>
        <v>0</v>
      </c>
      <c r="AR5" s="89">
        <f t="shared" si="3"/>
        <v>2908.7200000000003</v>
      </c>
      <c r="AS5" s="78" t="s">
        <v>60</v>
      </c>
      <c r="AT5" s="86">
        <v>0</v>
      </c>
      <c r="AU5" s="86">
        <v>0</v>
      </c>
      <c r="AV5" s="86">
        <v>0</v>
      </c>
      <c r="AW5" s="86">
        <v>0</v>
      </c>
      <c r="AX5" s="86">
        <v>0</v>
      </c>
      <c r="AY5" s="86">
        <v>0</v>
      </c>
    </row>
    <row r="6" spans="1:51" ht="31.5" x14ac:dyDescent="0.25">
      <c r="A6" s="73"/>
      <c r="B6" s="74" t="s">
        <v>51</v>
      </c>
      <c r="C6" s="75" t="s">
        <v>70</v>
      </c>
      <c r="D6" s="75">
        <v>1</v>
      </c>
      <c r="E6" s="74" t="s">
        <v>138</v>
      </c>
      <c r="F6" s="76" t="s">
        <v>54</v>
      </c>
      <c r="G6" s="75">
        <v>11405</v>
      </c>
      <c r="H6" s="76" t="s">
        <v>139</v>
      </c>
      <c r="I6" s="74" t="s">
        <v>56</v>
      </c>
      <c r="J6" s="74" t="s">
        <v>56</v>
      </c>
      <c r="K6" s="74" t="s">
        <v>56</v>
      </c>
      <c r="L6" s="75" t="s">
        <v>61</v>
      </c>
      <c r="M6" s="17" t="s">
        <v>143</v>
      </c>
      <c r="N6" s="74" t="s">
        <v>54</v>
      </c>
      <c r="O6" s="86">
        <v>0</v>
      </c>
      <c r="P6" s="86">
        <v>8294.59</v>
      </c>
      <c r="Q6" s="86">
        <v>0</v>
      </c>
      <c r="R6" s="86">
        <v>9877</v>
      </c>
      <c r="S6" s="86">
        <v>0</v>
      </c>
      <c r="T6" s="77" t="s">
        <v>56</v>
      </c>
      <c r="U6" s="86">
        <v>1500</v>
      </c>
      <c r="V6" s="77" t="s">
        <v>144</v>
      </c>
      <c r="W6" s="86">
        <v>0</v>
      </c>
      <c r="X6" s="86">
        <v>0</v>
      </c>
      <c r="Y6" s="77" t="s">
        <v>56</v>
      </c>
      <c r="Z6" s="86">
        <v>0</v>
      </c>
      <c r="AA6" s="77" t="s">
        <v>56</v>
      </c>
      <c r="AB6" s="86">
        <v>0</v>
      </c>
      <c r="AC6" s="86">
        <v>0</v>
      </c>
      <c r="AD6" s="77" t="s">
        <v>56</v>
      </c>
      <c r="AE6" s="86">
        <v>0</v>
      </c>
      <c r="AF6" s="77" t="s">
        <v>56</v>
      </c>
      <c r="AG6" s="86">
        <v>0</v>
      </c>
      <c r="AH6" s="86">
        <v>0</v>
      </c>
      <c r="AI6" s="77" t="s">
        <v>56</v>
      </c>
      <c r="AJ6" s="86">
        <v>0</v>
      </c>
      <c r="AK6" s="77" t="s">
        <v>56</v>
      </c>
      <c r="AL6" s="86">
        <v>0</v>
      </c>
      <c r="AM6" s="86">
        <v>0</v>
      </c>
      <c r="AN6" s="77" t="s">
        <v>56</v>
      </c>
      <c r="AO6" s="86">
        <v>0</v>
      </c>
      <c r="AP6" s="77" t="s">
        <v>56</v>
      </c>
      <c r="AQ6" s="86">
        <f t="shared" si="2"/>
        <v>0</v>
      </c>
      <c r="AR6" s="89">
        <f t="shared" si="3"/>
        <v>19671.59</v>
      </c>
      <c r="AS6" s="78" t="s">
        <v>60</v>
      </c>
      <c r="AT6" s="86">
        <v>0</v>
      </c>
      <c r="AU6" s="86">
        <v>0</v>
      </c>
      <c r="AV6" s="86">
        <v>0</v>
      </c>
      <c r="AW6" s="86">
        <v>0</v>
      </c>
      <c r="AX6" s="86">
        <v>0</v>
      </c>
      <c r="AY6" s="86">
        <v>0</v>
      </c>
    </row>
    <row r="7" spans="1:51" ht="31.5" x14ac:dyDescent="0.25">
      <c r="A7" s="73"/>
      <c r="B7" s="74" t="s">
        <v>51</v>
      </c>
      <c r="C7" s="75" t="s">
        <v>70</v>
      </c>
      <c r="D7" s="75">
        <v>1</v>
      </c>
      <c r="E7" s="74" t="s">
        <v>153</v>
      </c>
      <c r="F7" s="76" t="s">
        <v>154</v>
      </c>
      <c r="G7" s="75">
        <v>12102</v>
      </c>
      <c r="H7" s="76" t="s">
        <v>155</v>
      </c>
      <c r="I7" s="74" t="s">
        <v>56</v>
      </c>
      <c r="J7" s="74" t="s">
        <v>56</v>
      </c>
      <c r="K7" s="74" t="s">
        <v>56</v>
      </c>
      <c r="L7" s="75" t="s">
        <v>57</v>
      </c>
      <c r="M7" s="17" t="s">
        <v>156</v>
      </c>
      <c r="N7" s="74" t="s">
        <v>157</v>
      </c>
      <c r="O7" s="86">
        <v>0</v>
      </c>
      <c r="P7" s="86">
        <v>2701.3</v>
      </c>
      <c r="Q7" s="86">
        <v>0</v>
      </c>
      <c r="R7" s="86">
        <v>2008.72</v>
      </c>
      <c r="S7" s="86">
        <v>0</v>
      </c>
      <c r="T7" s="77" t="s">
        <v>56</v>
      </c>
      <c r="U7" s="86">
        <v>1300</v>
      </c>
      <c r="V7" s="77" t="s">
        <v>158</v>
      </c>
      <c r="W7" s="86">
        <v>0</v>
      </c>
      <c r="X7" s="86">
        <v>0</v>
      </c>
      <c r="Y7" s="77" t="s">
        <v>56</v>
      </c>
      <c r="Z7" s="86">
        <v>0</v>
      </c>
      <c r="AA7" s="77" t="s">
        <v>56</v>
      </c>
      <c r="AB7" s="86">
        <v>0</v>
      </c>
      <c r="AC7" s="86">
        <v>0</v>
      </c>
      <c r="AD7" s="77" t="s">
        <v>56</v>
      </c>
      <c r="AE7" s="86">
        <v>0</v>
      </c>
      <c r="AF7" s="77" t="s">
        <v>56</v>
      </c>
      <c r="AG7" s="86">
        <v>0</v>
      </c>
      <c r="AH7" s="86">
        <v>0</v>
      </c>
      <c r="AI7" s="77" t="s">
        <v>56</v>
      </c>
      <c r="AJ7" s="86">
        <v>0</v>
      </c>
      <c r="AK7" s="77" t="s">
        <v>56</v>
      </c>
      <c r="AL7" s="86">
        <v>0</v>
      </c>
      <c r="AM7" s="86">
        <v>0</v>
      </c>
      <c r="AN7" s="77" t="s">
        <v>56</v>
      </c>
      <c r="AO7" s="86">
        <v>0</v>
      </c>
      <c r="AP7" s="77" t="s">
        <v>56</v>
      </c>
      <c r="AQ7" s="86">
        <f t="shared" si="2"/>
        <v>0</v>
      </c>
      <c r="AR7" s="89">
        <f t="shared" si="3"/>
        <v>6010.02</v>
      </c>
      <c r="AS7" s="78" t="s">
        <v>60</v>
      </c>
      <c r="AT7" s="86">
        <v>0</v>
      </c>
      <c r="AU7" s="86">
        <v>0</v>
      </c>
      <c r="AV7" s="86">
        <v>0</v>
      </c>
      <c r="AW7" s="86">
        <v>0</v>
      </c>
      <c r="AX7" s="86">
        <v>0</v>
      </c>
      <c r="AY7" s="86">
        <v>0</v>
      </c>
    </row>
    <row r="8" spans="1:51" ht="31.5" x14ac:dyDescent="0.25">
      <c r="A8" s="73"/>
      <c r="B8" s="74" t="s">
        <v>51</v>
      </c>
      <c r="C8" s="75" t="s">
        <v>70</v>
      </c>
      <c r="D8" s="75">
        <v>1</v>
      </c>
      <c r="E8" s="74" t="s">
        <v>159</v>
      </c>
      <c r="F8" s="76" t="s">
        <v>160</v>
      </c>
      <c r="G8" s="75">
        <v>11404</v>
      </c>
      <c r="H8" s="76" t="s">
        <v>161</v>
      </c>
      <c r="I8" s="74" t="s">
        <v>56</v>
      </c>
      <c r="J8" s="74" t="s">
        <v>56</v>
      </c>
      <c r="K8" s="74" t="s">
        <v>56</v>
      </c>
      <c r="L8" s="75" t="s">
        <v>61</v>
      </c>
      <c r="M8" s="17" t="s">
        <v>162</v>
      </c>
      <c r="N8" s="74" t="s">
        <v>1493</v>
      </c>
      <c r="O8" s="86">
        <v>0</v>
      </c>
      <c r="P8" s="86">
        <v>9822.5</v>
      </c>
      <c r="Q8" s="86">
        <v>0</v>
      </c>
      <c r="R8" s="86">
        <v>9270.5300000000007</v>
      </c>
      <c r="S8" s="86">
        <v>0</v>
      </c>
      <c r="T8" s="77" t="s">
        <v>56</v>
      </c>
      <c r="U8" s="86">
        <v>20000</v>
      </c>
      <c r="V8" s="77" t="s">
        <v>163</v>
      </c>
      <c r="W8" s="86">
        <v>0</v>
      </c>
      <c r="X8" s="86">
        <v>0</v>
      </c>
      <c r="Y8" s="77" t="s">
        <v>56</v>
      </c>
      <c r="Z8" s="86">
        <v>0</v>
      </c>
      <c r="AA8" s="77" t="s">
        <v>56</v>
      </c>
      <c r="AB8" s="86">
        <v>0</v>
      </c>
      <c r="AC8" s="86">
        <v>0</v>
      </c>
      <c r="AD8" s="77" t="s">
        <v>56</v>
      </c>
      <c r="AE8" s="86">
        <v>10000</v>
      </c>
      <c r="AF8" s="77" t="s">
        <v>163</v>
      </c>
      <c r="AG8" s="86">
        <v>0</v>
      </c>
      <c r="AH8" s="86">
        <v>0</v>
      </c>
      <c r="AI8" s="77" t="s">
        <v>56</v>
      </c>
      <c r="AJ8" s="86">
        <v>0</v>
      </c>
      <c r="AK8" s="77" t="s">
        <v>56</v>
      </c>
      <c r="AL8" s="86">
        <v>0</v>
      </c>
      <c r="AM8" s="86">
        <v>0</v>
      </c>
      <c r="AN8" s="77" t="s">
        <v>56</v>
      </c>
      <c r="AO8" s="86">
        <v>0</v>
      </c>
      <c r="AP8" s="77" t="s">
        <v>56</v>
      </c>
      <c r="AQ8" s="86">
        <f t="shared" si="2"/>
        <v>0</v>
      </c>
      <c r="AR8" s="89">
        <f t="shared" si="3"/>
        <v>49093.03</v>
      </c>
      <c r="AS8" s="78" t="s">
        <v>60</v>
      </c>
      <c r="AT8" s="86">
        <v>0</v>
      </c>
      <c r="AU8" s="86">
        <v>0</v>
      </c>
      <c r="AV8" s="86">
        <v>0</v>
      </c>
      <c r="AW8" s="86">
        <v>0</v>
      </c>
      <c r="AX8" s="86">
        <v>0</v>
      </c>
      <c r="AY8" s="86">
        <v>0</v>
      </c>
    </row>
    <row r="9" spans="1:51" ht="31.5" x14ac:dyDescent="0.25">
      <c r="A9" s="73"/>
      <c r="B9" s="74" t="s">
        <v>51</v>
      </c>
      <c r="C9" s="75" t="s">
        <v>70</v>
      </c>
      <c r="D9" s="75">
        <v>1</v>
      </c>
      <c r="E9" s="74" t="s">
        <v>164</v>
      </c>
      <c r="F9" s="76" t="s">
        <v>165</v>
      </c>
      <c r="G9" s="75">
        <v>11404</v>
      </c>
      <c r="H9" s="76" t="s">
        <v>161</v>
      </c>
      <c r="I9" s="74" t="s">
        <v>56</v>
      </c>
      <c r="J9" s="74" t="s">
        <v>56</v>
      </c>
      <c r="K9" s="74" t="s">
        <v>56</v>
      </c>
      <c r="L9" s="75" t="s">
        <v>166</v>
      </c>
      <c r="M9" s="17" t="s">
        <v>167</v>
      </c>
      <c r="N9" s="74" t="s">
        <v>165</v>
      </c>
      <c r="O9" s="86">
        <v>0</v>
      </c>
      <c r="P9" s="86">
        <v>0</v>
      </c>
      <c r="Q9" s="86">
        <v>0</v>
      </c>
      <c r="R9" s="86">
        <v>35000</v>
      </c>
      <c r="S9" s="86">
        <v>0</v>
      </c>
      <c r="T9" s="77" t="s">
        <v>56</v>
      </c>
      <c r="U9" s="86">
        <v>5000</v>
      </c>
      <c r="V9" s="77" t="s">
        <v>165</v>
      </c>
      <c r="W9" s="86">
        <v>0</v>
      </c>
      <c r="X9" s="86">
        <v>0</v>
      </c>
      <c r="Y9" s="77" t="s">
        <v>56</v>
      </c>
      <c r="Z9" s="86">
        <v>5000</v>
      </c>
      <c r="AA9" s="77" t="s">
        <v>165</v>
      </c>
      <c r="AB9" s="86">
        <v>0</v>
      </c>
      <c r="AC9" s="86">
        <v>0</v>
      </c>
      <c r="AD9" s="77" t="s">
        <v>56</v>
      </c>
      <c r="AE9" s="86">
        <v>5000</v>
      </c>
      <c r="AF9" s="77" t="s">
        <v>165</v>
      </c>
      <c r="AG9" s="86">
        <v>0</v>
      </c>
      <c r="AH9" s="86">
        <v>0</v>
      </c>
      <c r="AI9" s="77" t="s">
        <v>56</v>
      </c>
      <c r="AJ9" s="86">
        <v>5000</v>
      </c>
      <c r="AK9" s="77" t="s">
        <v>165</v>
      </c>
      <c r="AL9" s="86">
        <v>0</v>
      </c>
      <c r="AM9" s="86">
        <v>0</v>
      </c>
      <c r="AN9" s="77" t="s">
        <v>56</v>
      </c>
      <c r="AO9" s="86">
        <v>0</v>
      </c>
      <c r="AP9" s="77" t="s">
        <v>56</v>
      </c>
      <c r="AQ9" s="86">
        <f t="shared" si="2"/>
        <v>0</v>
      </c>
      <c r="AR9" s="89">
        <f t="shared" si="3"/>
        <v>55000</v>
      </c>
      <c r="AS9" s="78" t="s">
        <v>60</v>
      </c>
      <c r="AT9" s="86">
        <v>0</v>
      </c>
      <c r="AU9" s="86">
        <v>0</v>
      </c>
      <c r="AV9" s="86">
        <v>0</v>
      </c>
      <c r="AW9" s="86">
        <v>0</v>
      </c>
      <c r="AX9" s="86">
        <v>0</v>
      </c>
      <c r="AY9" s="86">
        <v>0</v>
      </c>
    </row>
    <row r="10" spans="1:51" ht="31.5" x14ac:dyDescent="0.25">
      <c r="A10" s="73"/>
      <c r="B10" s="74" t="s">
        <v>51</v>
      </c>
      <c r="C10" s="75" t="s">
        <v>70</v>
      </c>
      <c r="D10" s="75">
        <v>1</v>
      </c>
      <c r="E10" s="74" t="s">
        <v>168</v>
      </c>
      <c r="F10" s="76" t="s">
        <v>169</v>
      </c>
      <c r="G10" s="75">
        <v>11404</v>
      </c>
      <c r="H10" s="76" t="s">
        <v>161</v>
      </c>
      <c r="I10" s="74" t="s">
        <v>56</v>
      </c>
      <c r="J10" s="74" t="s">
        <v>56</v>
      </c>
      <c r="K10" s="74" t="s">
        <v>56</v>
      </c>
      <c r="L10" s="75" t="s">
        <v>61</v>
      </c>
      <c r="M10" s="17" t="s">
        <v>170</v>
      </c>
      <c r="N10" s="74" t="s">
        <v>171</v>
      </c>
      <c r="O10" s="86">
        <v>0</v>
      </c>
      <c r="P10" s="86">
        <v>21456.03</v>
      </c>
      <c r="Q10" s="86">
        <v>0</v>
      </c>
      <c r="R10" s="86">
        <v>15612.48</v>
      </c>
      <c r="S10" s="86">
        <v>0</v>
      </c>
      <c r="T10" s="77" t="s">
        <v>56</v>
      </c>
      <c r="U10" s="86">
        <v>30000</v>
      </c>
      <c r="V10" s="77" t="s">
        <v>172</v>
      </c>
      <c r="W10" s="86">
        <v>0</v>
      </c>
      <c r="X10" s="86">
        <v>0</v>
      </c>
      <c r="Y10" s="77" t="s">
        <v>56</v>
      </c>
      <c r="Z10" s="86">
        <v>10000</v>
      </c>
      <c r="AA10" s="77" t="s">
        <v>171</v>
      </c>
      <c r="AB10" s="86">
        <v>0</v>
      </c>
      <c r="AC10" s="86">
        <v>0</v>
      </c>
      <c r="AD10" s="77" t="s">
        <v>56</v>
      </c>
      <c r="AE10" s="86">
        <v>10000</v>
      </c>
      <c r="AF10" s="77" t="s">
        <v>171</v>
      </c>
      <c r="AG10" s="86">
        <v>0</v>
      </c>
      <c r="AH10" s="86">
        <v>0</v>
      </c>
      <c r="AI10" s="77" t="s">
        <v>56</v>
      </c>
      <c r="AJ10" s="86">
        <v>10000</v>
      </c>
      <c r="AK10" s="77" t="s">
        <v>171</v>
      </c>
      <c r="AL10" s="86">
        <v>0</v>
      </c>
      <c r="AM10" s="86">
        <v>0</v>
      </c>
      <c r="AN10" s="77" t="s">
        <v>56</v>
      </c>
      <c r="AO10" s="86">
        <v>0</v>
      </c>
      <c r="AP10" s="77" t="s">
        <v>56</v>
      </c>
      <c r="AQ10" s="86">
        <f t="shared" si="2"/>
        <v>0</v>
      </c>
      <c r="AR10" s="89">
        <f t="shared" si="3"/>
        <v>97068.51</v>
      </c>
      <c r="AS10" s="78" t="s">
        <v>60</v>
      </c>
      <c r="AT10" s="86">
        <v>0</v>
      </c>
      <c r="AU10" s="86">
        <v>0</v>
      </c>
      <c r="AV10" s="86">
        <v>0</v>
      </c>
      <c r="AW10" s="86">
        <v>0</v>
      </c>
      <c r="AX10" s="86">
        <v>0</v>
      </c>
      <c r="AY10" s="86">
        <v>0</v>
      </c>
    </row>
    <row r="11" spans="1:51" ht="31.5" x14ac:dyDescent="0.25">
      <c r="A11" s="73"/>
      <c r="B11" s="74" t="s">
        <v>51</v>
      </c>
      <c r="C11" s="75" t="s">
        <v>70</v>
      </c>
      <c r="D11" s="75">
        <v>1</v>
      </c>
      <c r="E11" s="74" t="s">
        <v>173</v>
      </c>
      <c r="F11" s="76" t="s">
        <v>174</v>
      </c>
      <c r="G11" s="75">
        <v>11404</v>
      </c>
      <c r="H11" s="76" t="s">
        <v>161</v>
      </c>
      <c r="I11" s="74" t="s">
        <v>56</v>
      </c>
      <c r="J11" s="74" t="s">
        <v>56</v>
      </c>
      <c r="K11" s="74" t="s">
        <v>56</v>
      </c>
      <c r="L11" s="75" t="s">
        <v>61</v>
      </c>
      <c r="M11" s="17" t="s">
        <v>175</v>
      </c>
      <c r="N11" s="74" t="s">
        <v>176</v>
      </c>
      <c r="O11" s="86">
        <v>0</v>
      </c>
      <c r="P11" s="86">
        <v>86859.8</v>
      </c>
      <c r="Q11" s="86">
        <v>0</v>
      </c>
      <c r="R11" s="86">
        <v>135830.88</v>
      </c>
      <c r="S11" s="86">
        <v>0</v>
      </c>
      <c r="T11" s="77" t="s">
        <v>56</v>
      </c>
      <c r="U11" s="86">
        <v>180000</v>
      </c>
      <c r="V11" s="77" t="s">
        <v>177</v>
      </c>
      <c r="W11" s="86">
        <v>0</v>
      </c>
      <c r="X11" s="86">
        <v>0</v>
      </c>
      <c r="Y11" s="77" t="s">
        <v>56</v>
      </c>
      <c r="Z11" s="86">
        <v>40000</v>
      </c>
      <c r="AA11" s="77" t="s">
        <v>177</v>
      </c>
      <c r="AB11" s="86">
        <v>0</v>
      </c>
      <c r="AC11" s="86">
        <v>0</v>
      </c>
      <c r="AD11" s="77" t="s">
        <v>56</v>
      </c>
      <c r="AE11" s="86">
        <v>50000</v>
      </c>
      <c r="AF11" s="77" t="s">
        <v>177</v>
      </c>
      <c r="AG11" s="86">
        <v>0</v>
      </c>
      <c r="AH11" s="86">
        <v>0</v>
      </c>
      <c r="AI11" s="77" t="s">
        <v>56</v>
      </c>
      <c r="AJ11" s="86">
        <v>30000</v>
      </c>
      <c r="AK11" s="77" t="s">
        <v>177</v>
      </c>
      <c r="AL11" s="86">
        <v>0</v>
      </c>
      <c r="AM11" s="86">
        <v>0</v>
      </c>
      <c r="AN11" s="77" t="s">
        <v>56</v>
      </c>
      <c r="AO11" s="86">
        <v>0</v>
      </c>
      <c r="AP11" s="77" t="s">
        <v>56</v>
      </c>
      <c r="AQ11" s="86">
        <f t="shared" si="2"/>
        <v>0</v>
      </c>
      <c r="AR11" s="89">
        <f t="shared" si="3"/>
        <v>522690.68</v>
      </c>
      <c r="AS11" s="78" t="s">
        <v>60</v>
      </c>
      <c r="AT11" s="86">
        <v>0</v>
      </c>
      <c r="AU11" s="86">
        <v>0</v>
      </c>
      <c r="AV11" s="86">
        <v>0</v>
      </c>
      <c r="AW11" s="86">
        <v>0</v>
      </c>
      <c r="AX11" s="86">
        <v>0</v>
      </c>
      <c r="AY11" s="86">
        <v>0</v>
      </c>
    </row>
    <row r="12" spans="1:51" ht="47.25" x14ac:dyDescent="0.25">
      <c r="A12" s="73"/>
      <c r="B12" s="74" t="s">
        <v>51</v>
      </c>
      <c r="C12" s="75" t="s">
        <v>70</v>
      </c>
      <c r="D12" s="75">
        <v>1</v>
      </c>
      <c r="E12" s="74" t="s">
        <v>178</v>
      </c>
      <c r="F12" s="76" t="s">
        <v>179</v>
      </c>
      <c r="G12" s="75">
        <v>11404</v>
      </c>
      <c r="H12" s="76" t="s">
        <v>161</v>
      </c>
      <c r="I12" s="74" t="s">
        <v>56</v>
      </c>
      <c r="J12" s="74" t="s">
        <v>56</v>
      </c>
      <c r="K12" s="74" t="s">
        <v>56</v>
      </c>
      <c r="L12" s="75" t="s">
        <v>57</v>
      </c>
      <c r="M12" s="17" t="s">
        <v>180</v>
      </c>
      <c r="N12" s="74" t="s">
        <v>181</v>
      </c>
      <c r="O12" s="86">
        <v>0</v>
      </c>
      <c r="P12" s="86">
        <v>97863.039999999994</v>
      </c>
      <c r="Q12" s="86">
        <v>0</v>
      </c>
      <c r="R12" s="86">
        <v>0</v>
      </c>
      <c r="S12" s="86">
        <v>0</v>
      </c>
      <c r="T12" s="77" t="s">
        <v>56</v>
      </c>
      <c r="U12" s="86">
        <v>81000</v>
      </c>
      <c r="V12" s="77" t="s">
        <v>182</v>
      </c>
      <c r="W12" s="86">
        <v>0</v>
      </c>
      <c r="X12" s="86">
        <v>0</v>
      </c>
      <c r="Y12" s="77" t="s">
        <v>56</v>
      </c>
      <c r="Z12" s="86">
        <v>81000</v>
      </c>
      <c r="AA12" s="77" t="s">
        <v>182</v>
      </c>
      <c r="AB12" s="86">
        <v>0</v>
      </c>
      <c r="AC12" s="86">
        <v>0</v>
      </c>
      <c r="AD12" s="77" t="s">
        <v>56</v>
      </c>
      <c r="AE12" s="86">
        <v>81000</v>
      </c>
      <c r="AF12" s="77" t="s">
        <v>182</v>
      </c>
      <c r="AG12" s="86">
        <v>0</v>
      </c>
      <c r="AH12" s="86">
        <v>0</v>
      </c>
      <c r="AI12" s="77" t="s">
        <v>56</v>
      </c>
      <c r="AJ12" s="86">
        <v>81000</v>
      </c>
      <c r="AK12" s="77" t="s">
        <v>182</v>
      </c>
      <c r="AL12" s="86">
        <v>0</v>
      </c>
      <c r="AM12" s="86">
        <v>0</v>
      </c>
      <c r="AN12" s="77" t="s">
        <v>56</v>
      </c>
      <c r="AO12" s="86">
        <v>0</v>
      </c>
      <c r="AP12" s="77" t="s">
        <v>56</v>
      </c>
      <c r="AQ12" s="86">
        <f t="shared" si="2"/>
        <v>0</v>
      </c>
      <c r="AR12" s="89">
        <f t="shared" si="3"/>
        <v>421863.04</v>
      </c>
      <c r="AS12" s="78" t="s">
        <v>60</v>
      </c>
      <c r="AT12" s="86">
        <v>0</v>
      </c>
      <c r="AU12" s="86">
        <v>0</v>
      </c>
      <c r="AV12" s="86">
        <v>0</v>
      </c>
      <c r="AW12" s="86">
        <v>0</v>
      </c>
      <c r="AX12" s="86">
        <v>0</v>
      </c>
      <c r="AY12" s="86">
        <v>0</v>
      </c>
    </row>
    <row r="13" spans="1:51" ht="31.5" x14ac:dyDescent="0.25">
      <c r="A13" s="73"/>
      <c r="B13" s="74" t="s">
        <v>51</v>
      </c>
      <c r="C13" s="75" t="s">
        <v>70</v>
      </c>
      <c r="D13" s="75">
        <v>1</v>
      </c>
      <c r="E13" s="74" t="s">
        <v>183</v>
      </c>
      <c r="F13" s="76" t="s">
        <v>184</v>
      </c>
      <c r="G13" s="75">
        <v>11404</v>
      </c>
      <c r="H13" s="76" t="s">
        <v>161</v>
      </c>
      <c r="I13" s="74" t="s">
        <v>56</v>
      </c>
      <c r="J13" s="74" t="s">
        <v>56</v>
      </c>
      <c r="K13" s="74" t="s">
        <v>56</v>
      </c>
      <c r="L13" s="75" t="s">
        <v>166</v>
      </c>
      <c r="M13" s="17" t="s">
        <v>185</v>
      </c>
      <c r="N13" s="74" t="s">
        <v>184</v>
      </c>
      <c r="O13" s="86">
        <v>0</v>
      </c>
      <c r="P13" s="86">
        <v>22757.47</v>
      </c>
      <c r="Q13" s="86">
        <v>0</v>
      </c>
      <c r="R13" s="86">
        <v>71842.37</v>
      </c>
      <c r="S13" s="86">
        <v>0</v>
      </c>
      <c r="T13" s="77" t="s">
        <v>56</v>
      </c>
      <c r="U13" s="86">
        <v>20000</v>
      </c>
      <c r="V13" s="77" t="s">
        <v>186</v>
      </c>
      <c r="W13" s="86">
        <v>0</v>
      </c>
      <c r="X13" s="86">
        <v>0</v>
      </c>
      <c r="Y13" s="77" t="s">
        <v>56</v>
      </c>
      <c r="Z13" s="86">
        <v>10000</v>
      </c>
      <c r="AA13" s="77" t="s">
        <v>186</v>
      </c>
      <c r="AB13" s="86">
        <v>0</v>
      </c>
      <c r="AC13" s="86">
        <v>0</v>
      </c>
      <c r="AD13" s="77" t="s">
        <v>56</v>
      </c>
      <c r="AE13" s="86">
        <v>10000</v>
      </c>
      <c r="AF13" s="77" t="s">
        <v>186</v>
      </c>
      <c r="AG13" s="86">
        <v>0</v>
      </c>
      <c r="AH13" s="86">
        <v>0</v>
      </c>
      <c r="AI13" s="77" t="s">
        <v>56</v>
      </c>
      <c r="AJ13" s="86">
        <v>0</v>
      </c>
      <c r="AK13" s="77" t="s">
        <v>56</v>
      </c>
      <c r="AL13" s="86">
        <v>0</v>
      </c>
      <c r="AM13" s="86">
        <v>0</v>
      </c>
      <c r="AN13" s="77" t="s">
        <v>56</v>
      </c>
      <c r="AO13" s="86">
        <v>0</v>
      </c>
      <c r="AP13" s="77" t="s">
        <v>56</v>
      </c>
      <c r="AQ13" s="86">
        <f t="shared" si="2"/>
        <v>0</v>
      </c>
      <c r="AR13" s="89">
        <f t="shared" si="3"/>
        <v>134599.84</v>
      </c>
      <c r="AS13" s="78" t="s">
        <v>60</v>
      </c>
      <c r="AT13" s="86">
        <v>0</v>
      </c>
      <c r="AU13" s="86">
        <v>0</v>
      </c>
      <c r="AV13" s="86">
        <v>0</v>
      </c>
      <c r="AW13" s="86">
        <v>0</v>
      </c>
      <c r="AX13" s="86">
        <v>0</v>
      </c>
      <c r="AY13" s="86">
        <v>0</v>
      </c>
    </row>
    <row r="14" spans="1:51" ht="47.25" x14ac:dyDescent="0.25">
      <c r="A14" s="73"/>
      <c r="B14" s="74" t="s">
        <v>51</v>
      </c>
      <c r="C14" s="75" t="s">
        <v>201</v>
      </c>
      <c r="D14" s="75">
        <v>1</v>
      </c>
      <c r="E14" s="74" t="s">
        <v>277</v>
      </c>
      <c r="F14" s="76" t="s">
        <v>54</v>
      </c>
      <c r="G14" s="75">
        <v>55501</v>
      </c>
      <c r="H14" s="76" t="s">
        <v>245</v>
      </c>
      <c r="I14" s="74" t="s">
        <v>56</v>
      </c>
      <c r="J14" s="74" t="s">
        <v>56</v>
      </c>
      <c r="K14" s="74" t="s">
        <v>56</v>
      </c>
      <c r="L14" s="75" t="s">
        <v>61</v>
      </c>
      <c r="M14" s="17" t="s">
        <v>278</v>
      </c>
      <c r="N14" s="74" t="s">
        <v>279</v>
      </c>
      <c r="O14" s="86">
        <v>0</v>
      </c>
      <c r="P14" s="86">
        <v>2403</v>
      </c>
      <c r="Q14" s="86">
        <v>0</v>
      </c>
      <c r="R14" s="86">
        <v>0</v>
      </c>
      <c r="S14" s="86">
        <v>0</v>
      </c>
      <c r="T14" s="77" t="s">
        <v>56</v>
      </c>
      <c r="U14" s="86">
        <v>5200</v>
      </c>
      <c r="V14" s="77" t="s">
        <v>280</v>
      </c>
      <c r="W14" s="86">
        <v>0</v>
      </c>
      <c r="X14" s="86">
        <v>0</v>
      </c>
      <c r="Y14" s="77" t="s">
        <v>56</v>
      </c>
      <c r="Z14" s="86">
        <v>2600</v>
      </c>
      <c r="AA14" s="77" t="s">
        <v>281</v>
      </c>
      <c r="AB14" s="86">
        <v>0</v>
      </c>
      <c r="AC14" s="86">
        <v>0</v>
      </c>
      <c r="AD14" s="77" t="s">
        <v>56</v>
      </c>
      <c r="AE14" s="86">
        <v>0</v>
      </c>
      <c r="AF14" s="77" t="s">
        <v>56</v>
      </c>
      <c r="AG14" s="86">
        <v>0</v>
      </c>
      <c r="AH14" s="86">
        <v>0</v>
      </c>
      <c r="AI14" s="77" t="s">
        <v>56</v>
      </c>
      <c r="AJ14" s="86">
        <v>0</v>
      </c>
      <c r="AK14" s="77" t="s">
        <v>56</v>
      </c>
      <c r="AL14" s="86">
        <v>0</v>
      </c>
      <c r="AM14" s="86">
        <v>0</v>
      </c>
      <c r="AN14" s="77" t="s">
        <v>56</v>
      </c>
      <c r="AO14" s="86">
        <v>0</v>
      </c>
      <c r="AP14" s="77" t="s">
        <v>56</v>
      </c>
      <c r="AQ14" s="86">
        <f t="shared" si="2"/>
        <v>0</v>
      </c>
      <c r="AR14" s="89">
        <f t="shared" si="3"/>
        <v>10203</v>
      </c>
      <c r="AS14" s="78" t="s">
        <v>60</v>
      </c>
      <c r="AT14" s="86">
        <v>0</v>
      </c>
      <c r="AU14" s="86">
        <v>0</v>
      </c>
      <c r="AV14" s="86">
        <v>0</v>
      </c>
      <c r="AW14" s="86">
        <v>0</v>
      </c>
      <c r="AX14" s="86">
        <v>0</v>
      </c>
      <c r="AY14" s="86">
        <v>0</v>
      </c>
    </row>
    <row r="15" spans="1:51" ht="31.5" x14ac:dyDescent="0.25">
      <c r="A15" s="73"/>
      <c r="B15" s="74" t="s">
        <v>51</v>
      </c>
      <c r="C15" s="75" t="s">
        <v>201</v>
      </c>
      <c r="D15" s="75">
        <v>1</v>
      </c>
      <c r="E15" s="74" t="s">
        <v>301</v>
      </c>
      <c r="F15" s="76" t="s">
        <v>54</v>
      </c>
      <c r="G15" s="75">
        <v>11401</v>
      </c>
      <c r="H15" s="76" t="s">
        <v>203</v>
      </c>
      <c r="I15" s="74" t="s">
        <v>56</v>
      </c>
      <c r="J15" s="74" t="s">
        <v>56</v>
      </c>
      <c r="K15" s="74" t="s">
        <v>56</v>
      </c>
      <c r="L15" s="75" t="s">
        <v>61</v>
      </c>
      <c r="M15" s="17" t="s">
        <v>302</v>
      </c>
      <c r="N15" s="74" t="s">
        <v>54</v>
      </c>
      <c r="O15" s="86">
        <v>0</v>
      </c>
      <c r="P15" s="86">
        <v>35513.660000000003</v>
      </c>
      <c r="Q15" s="86">
        <v>0</v>
      </c>
      <c r="R15" s="86">
        <v>10000</v>
      </c>
      <c r="S15" s="86">
        <v>0</v>
      </c>
      <c r="T15" s="77" t="s">
        <v>56</v>
      </c>
      <c r="U15" s="86">
        <v>22800</v>
      </c>
      <c r="V15" s="77" t="s">
        <v>303</v>
      </c>
      <c r="W15" s="86">
        <v>0</v>
      </c>
      <c r="X15" s="86">
        <v>0</v>
      </c>
      <c r="Y15" s="77" t="s">
        <v>56</v>
      </c>
      <c r="Z15" s="86">
        <v>0</v>
      </c>
      <c r="AA15" s="77" t="s">
        <v>56</v>
      </c>
      <c r="AB15" s="86">
        <v>0</v>
      </c>
      <c r="AC15" s="86">
        <v>0</v>
      </c>
      <c r="AD15" s="77" t="s">
        <v>56</v>
      </c>
      <c r="AE15" s="86">
        <v>0</v>
      </c>
      <c r="AF15" s="77" t="s">
        <v>56</v>
      </c>
      <c r="AG15" s="86">
        <v>0</v>
      </c>
      <c r="AH15" s="86">
        <v>0</v>
      </c>
      <c r="AI15" s="77" t="s">
        <v>56</v>
      </c>
      <c r="AJ15" s="86">
        <v>0</v>
      </c>
      <c r="AK15" s="77" t="s">
        <v>56</v>
      </c>
      <c r="AL15" s="86">
        <v>0</v>
      </c>
      <c r="AM15" s="86">
        <v>0</v>
      </c>
      <c r="AN15" s="77" t="s">
        <v>56</v>
      </c>
      <c r="AO15" s="86">
        <v>0</v>
      </c>
      <c r="AP15" s="77" t="s">
        <v>56</v>
      </c>
      <c r="AQ15" s="86">
        <f t="shared" si="2"/>
        <v>0</v>
      </c>
      <c r="AR15" s="89">
        <f t="shared" si="3"/>
        <v>68313.66</v>
      </c>
      <c r="AS15" s="78" t="s">
        <v>60</v>
      </c>
      <c r="AT15" s="86">
        <v>0</v>
      </c>
      <c r="AU15" s="86">
        <v>0</v>
      </c>
      <c r="AV15" s="86">
        <v>0</v>
      </c>
      <c r="AW15" s="86">
        <v>0</v>
      </c>
      <c r="AX15" s="86">
        <v>0</v>
      </c>
      <c r="AY15" s="86">
        <v>0</v>
      </c>
    </row>
    <row r="16" spans="1:51" ht="31.5" x14ac:dyDescent="0.25">
      <c r="A16" s="73"/>
      <c r="B16" s="74" t="s">
        <v>51</v>
      </c>
      <c r="C16" s="75" t="s">
        <v>201</v>
      </c>
      <c r="D16" s="75">
        <v>1</v>
      </c>
      <c r="E16" s="74" t="s">
        <v>304</v>
      </c>
      <c r="F16" s="76" t="s">
        <v>305</v>
      </c>
      <c r="G16" s="75">
        <v>11401</v>
      </c>
      <c r="H16" s="76" t="s">
        <v>203</v>
      </c>
      <c r="I16" s="74" t="s">
        <v>56</v>
      </c>
      <c r="J16" s="74" t="s">
        <v>56</v>
      </c>
      <c r="K16" s="74" t="s">
        <v>56</v>
      </c>
      <c r="L16" s="75" t="s">
        <v>57</v>
      </c>
      <c r="M16" s="17" t="s">
        <v>306</v>
      </c>
      <c r="N16" s="74" t="s">
        <v>54</v>
      </c>
      <c r="O16" s="86">
        <v>0</v>
      </c>
      <c r="P16" s="86">
        <v>3860.87</v>
      </c>
      <c r="Q16" s="86">
        <v>0</v>
      </c>
      <c r="R16" s="86">
        <v>2004.36</v>
      </c>
      <c r="S16" s="86">
        <v>0</v>
      </c>
      <c r="T16" s="77" t="s">
        <v>56</v>
      </c>
      <c r="U16" s="86">
        <v>800</v>
      </c>
      <c r="V16" s="77" t="s">
        <v>307</v>
      </c>
      <c r="W16" s="86">
        <v>0</v>
      </c>
      <c r="X16" s="86">
        <v>0</v>
      </c>
      <c r="Y16" s="77" t="s">
        <v>56</v>
      </c>
      <c r="Z16" s="86">
        <v>0</v>
      </c>
      <c r="AA16" s="77" t="s">
        <v>56</v>
      </c>
      <c r="AB16" s="86">
        <v>0</v>
      </c>
      <c r="AC16" s="86">
        <v>0</v>
      </c>
      <c r="AD16" s="77" t="s">
        <v>56</v>
      </c>
      <c r="AE16" s="86">
        <v>0</v>
      </c>
      <c r="AF16" s="77" t="s">
        <v>56</v>
      </c>
      <c r="AG16" s="86">
        <v>0</v>
      </c>
      <c r="AH16" s="86">
        <v>0</v>
      </c>
      <c r="AI16" s="77" t="s">
        <v>56</v>
      </c>
      <c r="AJ16" s="86">
        <v>0</v>
      </c>
      <c r="AK16" s="77" t="s">
        <v>56</v>
      </c>
      <c r="AL16" s="86">
        <v>0</v>
      </c>
      <c r="AM16" s="86">
        <v>0</v>
      </c>
      <c r="AN16" s="77" t="s">
        <v>56</v>
      </c>
      <c r="AO16" s="86">
        <v>0</v>
      </c>
      <c r="AP16" s="77" t="s">
        <v>56</v>
      </c>
      <c r="AQ16" s="86">
        <f t="shared" si="2"/>
        <v>0</v>
      </c>
      <c r="AR16" s="89">
        <f t="shared" si="3"/>
        <v>6665.23</v>
      </c>
      <c r="AS16" s="78" t="s">
        <v>60</v>
      </c>
      <c r="AT16" s="86">
        <v>0</v>
      </c>
      <c r="AU16" s="86">
        <v>0</v>
      </c>
      <c r="AV16" s="86">
        <v>0</v>
      </c>
      <c r="AW16" s="86">
        <v>0</v>
      </c>
      <c r="AX16" s="86">
        <v>0</v>
      </c>
      <c r="AY16" s="86">
        <v>0</v>
      </c>
    </row>
    <row r="17" spans="1:51" ht="31.5" x14ac:dyDescent="0.25">
      <c r="A17" s="73"/>
      <c r="B17" s="74" t="s">
        <v>51</v>
      </c>
      <c r="C17" s="75" t="s">
        <v>314</v>
      </c>
      <c r="D17" s="75">
        <v>1</v>
      </c>
      <c r="E17" s="74" t="s">
        <v>584</v>
      </c>
      <c r="F17" s="76" t="s">
        <v>54</v>
      </c>
      <c r="G17" s="75">
        <v>54100</v>
      </c>
      <c r="H17" s="76" t="s">
        <v>379</v>
      </c>
      <c r="I17" s="74" t="s">
        <v>56</v>
      </c>
      <c r="J17" s="74" t="s">
        <v>56</v>
      </c>
      <c r="K17" s="74" t="s">
        <v>56</v>
      </c>
      <c r="L17" s="75" t="s">
        <v>57</v>
      </c>
      <c r="M17" s="17" t="s">
        <v>585</v>
      </c>
      <c r="N17" s="74" t="s">
        <v>54</v>
      </c>
      <c r="O17" s="86">
        <v>0</v>
      </c>
      <c r="P17" s="86">
        <v>792.28</v>
      </c>
      <c r="Q17" s="86">
        <v>0</v>
      </c>
      <c r="R17" s="86">
        <v>2500</v>
      </c>
      <c r="S17" s="86">
        <v>0</v>
      </c>
      <c r="T17" s="77" t="s">
        <v>56</v>
      </c>
      <c r="U17" s="86">
        <v>900</v>
      </c>
      <c r="V17" s="77" t="s">
        <v>1573</v>
      </c>
      <c r="W17" s="86">
        <v>0</v>
      </c>
      <c r="X17" s="86">
        <v>0</v>
      </c>
      <c r="Y17" s="77" t="s">
        <v>56</v>
      </c>
      <c r="Z17" s="86">
        <v>0</v>
      </c>
      <c r="AA17" s="77" t="s">
        <v>56</v>
      </c>
      <c r="AB17" s="86">
        <v>0</v>
      </c>
      <c r="AC17" s="86">
        <v>0</v>
      </c>
      <c r="AD17" s="77" t="s">
        <v>56</v>
      </c>
      <c r="AE17" s="86">
        <v>0</v>
      </c>
      <c r="AF17" s="77" t="s">
        <v>56</v>
      </c>
      <c r="AG17" s="86">
        <v>0</v>
      </c>
      <c r="AH17" s="86">
        <v>0</v>
      </c>
      <c r="AI17" s="77" t="s">
        <v>56</v>
      </c>
      <c r="AJ17" s="86">
        <v>0</v>
      </c>
      <c r="AK17" s="77" t="s">
        <v>56</v>
      </c>
      <c r="AL17" s="86">
        <v>0</v>
      </c>
      <c r="AM17" s="86">
        <v>0</v>
      </c>
      <c r="AN17" s="77" t="s">
        <v>56</v>
      </c>
      <c r="AO17" s="86">
        <v>0</v>
      </c>
      <c r="AP17" s="77" t="s">
        <v>56</v>
      </c>
      <c r="AQ17" s="86">
        <f t="shared" si="2"/>
        <v>0</v>
      </c>
      <c r="AR17" s="89">
        <f t="shared" si="3"/>
        <v>4192.28</v>
      </c>
      <c r="AS17" s="78" t="s">
        <v>60</v>
      </c>
      <c r="AT17" s="86">
        <v>0</v>
      </c>
      <c r="AU17" s="86">
        <v>0</v>
      </c>
      <c r="AV17" s="86">
        <v>0</v>
      </c>
      <c r="AW17" s="86">
        <v>0</v>
      </c>
      <c r="AX17" s="86">
        <v>0</v>
      </c>
      <c r="AY17" s="86">
        <v>0</v>
      </c>
    </row>
    <row r="18" spans="1:51" ht="31.5" x14ac:dyDescent="0.25">
      <c r="A18" s="73"/>
      <c r="B18" s="74" t="s">
        <v>51</v>
      </c>
      <c r="C18" s="75" t="s">
        <v>324</v>
      </c>
      <c r="D18" s="75">
        <v>1</v>
      </c>
      <c r="E18" s="74" t="s">
        <v>1042</v>
      </c>
      <c r="F18" s="76" t="s">
        <v>54</v>
      </c>
      <c r="G18" s="75">
        <v>28102</v>
      </c>
      <c r="H18" s="76" t="s">
        <v>1016</v>
      </c>
      <c r="I18" s="74" t="s">
        <v>1043</v>
      </c>
      <c r="J18" s="74" t="s">
        <v>1044</v>
      </c>
      <c r="K18" s="74" t="s">
        <v>1045</v>
      </c>
      <c r="L18" s="75" t="s">
        <v>57</v>
      </c>
      <c r="M18" s="17" t="s">
        <v>1046</v>
      </c>
      <c r="N18" s="74" t="s">
        <v>1047</v>
      </c>
      <c r="O18" s="86">
        <v>0</v>
      </c>
      <c r="P18" s="86">
        <v>0</v>
      </c>
      <c r="Q18" s="86">
        <v>0</v>
      </c>
      <c r="R18" s="86">
        <v>8700</v>
      </c>
      <c r="S18" s="86">
        <v>0</v>
      </c>
      <c r="T18" s="77" t="s">
        <v>56</v>
      </c>
      <c r="U18" s="86">
        <v>900</v>
      </c>
      <c r="V18" s="77" t="s">
        <v>1048</v>
      </c>
      <c r="W18" s="86">
        <v>0</v>
      </c>
      <c r="X18" s="86">
        <v>0</v>
      </c>
      <c r="Y18" s="77" t="s">
        <v>56</v>
      </c>
      <c r="Z18" s="86">
        <v>900</v>
      </c>
      <c r="AA18" s="77" t="s">
        <v>1048</v>
      </c>
      <c r="AB18" s="86">
        <v>0</v>
      </c>
      <c r="AC18" s="86">
        <v>0</v>
      </c>
      <c r="AD18" s="77" t="s">
        <v>56</v>
      </c>
      <c r="AE18" s="86">
        <v>900</v>
      </c>
      <c r="AF18" s="77" t="s">
        <v>1048</v>
      </c>
      <c r="AG18" s="86">
        <v>0</v>
      </c>
      <c r="AH18" s="86">
        <v>0</v>
      </c>
      <c r="AI18" s="77" t="s">
        <v>56</v>
      </c>
      <c r="AJ18" s="86">
        <v>900</v>
      </c>
      <c r="AK18" s="77" t="s">
        <v>1048</v>
      </c>
      <c r="AL18" s="86">
        <v>0</v>
      </c>
      <c r="AM18" s="86">
        <v>0</v>
      </c>
      <c r="AN18" s="77" t="s">
        <v>56</v>
      </c>
      <c r="AO18" s="86">
        <v>0</v>
      </c>
      <c r="AP18" s="77" t="s">
        <v>56</v>
      </c>
      <c r="AQ18" s="86">
        <f t="shared" si="2"/>
        <v>0</v>
      </c>
      <c r="AR18" s="89">
        <f t="shared" si="3"/>
        <v>12300</v>
      </c>
      <c r="AS18" s="78" t="s">
        <v>1000</v>
      </c>
      <c r="AT18" s="86">
        <v>0</v>
      </c>
      <c r="AU18" s="86">
        <v>0</v>
      </c>
      <c r="AV18" s="86">
        <v>0</v>
      </c>
      <c r="AW18" s="86">
        <v>0</v>
      </c>
      <c r="AX18" s="86">
        <v>0</v>
      </c>
      <c r="AY18" s="86">
        <v>0</v>
      </c>
    </row>
    <row r="19" spans="1:51" ht="31.5" x14ac:dyDescent="0.25">
      <c r="A19" s="73"/>
      <c r="B19" s="74" t="s">
        <v>51</v>
      </c>
      <c r="C19" s="75" t="s">
        <v>324</v>
      </c>
      <c r="D19" s="75">
        <v>1</v>
      </c>
      <c r="E19" s="74" t="s">
        <v>1067</v>
      </c>
      <c r="F19" s="76" t="s">
        <v>1068</v>
      </c>
      <c r="G19" s="75">
        <v>27200</v>
      </c>
      <c r="H19" s="76" t="s">
        <v>1050</v>
      </c>
      <c r="I19" s="74" t="s">
        <v>56</v>
      </c>
      <c r="J19" s="74" t="s">
        <v>56</v>
      </c>
      <c r="K19" s="74" t="s">
        <v>56</v>
      </c>
      <c r="L19" s="75" t="s">
        <v>61</v>
      </c>
      <c r="M19" s="17" t="s">
        <v>1069</v>
      </c>
      <c r="N19" s="74" t="s">
        <v>1068</v>
      </c>
      <c r="O19" s="86">
        <v>0</v>
      </c>
      <c r="P19" s="86">
        <v>8481.1299999999992</v>
      </c>
      <c r="Q19" s="86">
        <v>0</v>
      </c>
      <c r="R19" s="86">
        <v>0</v>
      </c>
      <c r="S19" s="86">
        <v>0</v>
      </c>
      <c r="T19" s="77" t="s">
        <v>56</v>
      </c>
      <c r="U19" s="86">
        <v>0</v>
      </c>
      <c r="V19" s="77" t="s">
        <v>56</v>
      </c>
      <c r="W19" s="86">
        <v>0</v>
      </c>
      <c r="X19" s="86">
        <v>0</v>
      </c>
      <c r="Y19" s="77" t="s">
        <v>56</v>
      </c>
      <c r="Z19" s="86">
        <v>0</v>
      </c>
      <c r="AA19" s="77" t="s">
        <v>56</v>
      </c>
      <c r="AB19" s="86">
        <v>0</v>
      </c>
      <c r="AC19" s="86">
        <v>0</v>
      </c>
      <c r="AD19" s="77" t="s">
        <v>56</v>
      </c>
      <c r="AE19" s="86">
        <v>0</v>
      </c>
      <c r="AF19" s="77" t="s">
        <v>56</v>
      </c>
      <c r="AG19" s="86">
        <v>0</v>
      </c>
      <c r="AH19" s="86">
        <v>0</v>
      </c>
      <c r="AI19" s="77" t="s">
        <v>56</v>
      </c>
      <c r="AJ19" s="86">
        <v>12000</v>
      </c>
      <c r="AK19" s="77" t="s">
        <v>1070</v>
      </c>
      <c r="AL19" s="86">
        <v>0</v>
      </c>
      <c r="AM19" s="86">
        <v>0</v>
      </c>
      <c r="AN19" s="77" t="s">
        <v>56</v>
      </c>
      <c r="AO19" s="86">
        <v>0</v>
      </c>
      <c r="AP19" s="77" t="s">
        <v>56</v>
      </c>
      <c r="AQ19" s="86">
        <f t="shared" si="2"/>
        <v>0</v>
      </c>
      <c r="AR19" s="89">
        <f t="shared" si="3"/>
        <v>20481.129999999997</v>
      </c>
      <c r="AS19" s="78" t="s">
        <v>1000</v>
      </c>
      <c r="AT19" s="86">
        <v>0</v>
      </c>
      <c r="AU19" s="86">
        <v>0</v>
      </c>
      <c r="AV19" s="86">
        <v>0</v>
      </c>
      <c r="AW19" s="86">
        <v>0</v>
      </c>
      <c r="AX19" s="86">
        <v>0</v>
      </c>
      <c r="AY19" s="86">
        <v>0</v>
      </c>
    </row>
    <row r="20" spans="1:51" ht="31.5" x14ac:dyDescent="0.25">
      <c r="A20" s="73"/>
      <c r="B20" s="74" t="s">
        <v>51</v>
      </c>
      <c r="C20" s="75" t="s">
        <v>338</v>
      </c>
      <c r="D20" s="75">
        <v>1</v>
      </c>
      <c r="E20" s="74" t="s">
        <v>1153</v>
      </c>
      <c r="F20" s="76" t="s">
        <v>54</v>
      </c>
      <c r="G20" s="75">
        <v>12301</v>
      </c>
      <c r="H20" s="76" t="s">
        <v>1154</v>
      </c>
      <c r="I20" s="74" t="s">
        <v>56</v>
      </c>
      <c r="J20" s="74" t="s">
        <v>56</v>
      </c>
      <c r="K20" s="74" t="s">
        <v>56</v>
      </c>
      <c r="L20" s="75" t="s">
        <v>57</v>
      </c>
      <c r="M20" s="17" t="s">
        <v>1157</v>
      </c>
      <c r="N20" s="74" t="s">
        <v>141</v>
      </c>
      <c r="O20" s="86">
        <v>0</v>
      </c>
      <c r="P20" s="86">
        <v>815.17</v>
      </c>
      <c r="Q20" s="86">
        <v>0</v>
      </c>
      <c r="R20" s="86">
        <v>6584.83</v>
      </c>
      <c r="S20" s="86">
        <v>0</v>
      </c>
      <c r="T20" s="77" t="s">
        <v>56</v>
      </c>
      <c r="U20" s="86">
        <v>900</v>
      </c>
      <c r="V20" s="77" t="s">
        <v>1158</v>
      </c>
      <c r="W20" s="86">
        <v>0</v>
      </c>
      <c r="X20" s="86">
        <v>0</v>
      </c>
      <c r="Y20" s="77" t="s">
        <v>56</v>
      </c>
      <c r="Z20" s="86">
        <v>0</v>
      </c>
      <c r="AA20" s="77" t="s">
        <v>56</v>
      </c>
      <c r="AB20" s="86">
        <v>0</v>
      </c>
      <c r="AC20" s="86">
        <v>0</v>
      </c>
      <c r="AD20" s="77" t="s">
        <v>56</v>
      </c>
      <c r="AE20" s="86">
        <v>0</v>
      </c>
      <c r="AF20" s="77" t="s">
        <v>56</v>
      </c>
      <c r="AG20" s="86">
        <v>0</v>
      </c>
      <c r="AH20" s="86">
        <v>0</v>
      </c>
      <c r="AI20" s="77" t="s">
        <v>56</v>
      </c>
      <c r="AJ20" s="86">
        <v>0</v>
      </c>
      <c r="AK20" s="77" t="s">
        <v>56</v>
      </c>
      <c r="AL20" s="86">
        <v>0</v>
      </c>
      <c r="AM20" s="86">
        <v>0</v>
      </c>
      <c r="AN20" s="77" t="s">
        <v>56</v>
      </c>
      <c r="AO20" s="86">
        <v>0</v>
      </c>
      <c r="AP20" s="77" t="s">
        <v>56</v>
      </c>
      <c r="AQ20" s="86">
        <f t="shared" si="2"/>
        <v>0</v>
      </c>
      <c r="AR20" s="89">
        <f t="shared" si="3"/>
        <v>8300</v>
      </c>
      <c r="AS20" s="78" t="s">
        <v>60</v>
      </c>
      <c r="AT20" s="86">
        <v>0</v>
      </c>
      <c r="AU20" s="86">
        <v>0</v>
      </c>
      <c r="AV20" s="86">
        <v>0</v>
      </c>
      <c r="AW20" s="86">
        <v>0</v>
      </c>
      <c r="AX20" s="86">
        <v>0</v>
      </c>
      <c r="AY20" s="86">
        <v>0</v>
      </c>
    </row>
    <row r="21" spans="1:51" s="69" customFormat="1" ht="31.5" x14ac:dyDescent="0.25">
      <c r="A21" s="73"/>
      <c r="B21" s="74" t="s">
        <v>51</v>
      </c>
      <c r="C21" s="75" t="s">
        <v>314</v>
      </c>
      <c r="D21" s="75">
        <v>3</v>
      </c>
      <c r="E21" s="74" t="s">
        <v>566</v>
      </c>
      <c r="F21" s="76" t="s">
        <v>54</v>
      </c>
      <c r="G21" s="75">
        <v>11403</v>
      </c>
      <c r="H21" s="76" t="s">
        <v>317</v>
      </c>
      <c r="I21" s="74" t="s">
        <v>56</v>
      </c>
      <c r="J21" s="74" t="s">
        <v>56</v>
      </c>
      <c r="K21" s="74" t="s">
        <v>56</v>
      </c>
      <c r="L21" s="75" t="s">
        <v>57</v>
      </c>
      <c r="M21" s="17" t="s">
        <v>569</v>
      </c>
      <c r="N21" s="74" t="s">
        <v>141</v>
      </c>
      <c r="O21" s="86">
        <v>0</v>
      </c>
      <c r="P21" s="86">
        <v>0</v>
      </c>
      <c r="Q21" s="86">
        <v>0</v>
      </c>
      <c r="R21" s="86">
        <v>0</v>
      </c>
      <c r="S21" s="86">
        <v>0</v>
      </c>
      <c r="T21" s="77" t="s">
        <v>56</v>
      </c>
      <c r="U21" s="86">
        <v>1800</v>
      </c>
      <c r="V21" s="77" t="s">
        <v>1548</v>
      </c>
      <c r="W21" s="86">
        <v>0</v>
      </c>
      <c r="X21" s="86">
        <v>0</v>
      </c>
      <c r="Y21" s="77" t="s">
        <v>56</v>
      </c>
      <c r="Z21" s="86">
        <v>0</v>
      </c>
      <c r="AA21" s="77" t="s">
        <v>56</v>
      </c>
      <c r="AB21" s="86">
        <v>0</v>
      </c>
      <c r="AC21" s="86">
        <v>0</v>
      </c>
      <c r="AD21" s="77" t="s">
        <v>56</v>
      </c>
      <c r="AE21" s="86">
        <v>0</v>
      </c>
      <c r="AF21" s="77" t="s">
        <v>56</v>
      </c>
      <c r="AG21" s="86">
        <v>0</v>
      </c>
      <c r="AH21" s="86">
        <v>0</v>
      </c>
      <c r="AI21" s="77" t="s">
        <v>56</v>
      </c>
      <c r="AJ21" s="86">
        <v>0</v>
      </c>
      <c r="AK21" s="77" t="s">
        <v>56</v>
      </c>
      <c r="AL21" s="86">
        <v>0</v>
      </c>
      <c r="AM21" s="86">
        <v>0</v>
      </c>
      <c r="AN21" s="77" t="s">
        <v>56</v>
      </c>
      <c r="AO21" s="86">
        <v>0</v>
      </c>
      <c r="AP21" s="77" t="s">
        <v>56</v>
      </c>
      <c r="AQ21" s="86">
        <f t="shared" si="2"/>
        <v>0</v>
      </c>
      <c r="AR21" s="89">
        <f t="shared" si="3"/>
        <v>1800</v>
      </c>
      <c r="AS21" s="78" t="s">
        <v>60</v>
      </c>
      <c r="AT21" s="86">
        <v>0</v>
      </c>
      <c r="AU21" s="86">
        <v>0</v>
      </c>
      <c r="AV21" s="86">
        <v>0</v>
      </c>
      <c r="AW21" s="86">
        <v>0</v>
      </c>
      <c r="AX21" s="86">
        <v>0</v>
      </c>
      <c r="AY21" s="86">
        <v>0</v>
      </c>
    </row>
    <row r="22" spans="1:51" ht="78.75" x14ac:dyDescent="0.25">
      <c r="A22" s="73"/>
      <c r="B22" s="74" t="s">
        <v>51</v>
      </c>
      <c r="C22" s="75" t="s">
        <v>338</v>
      </c>
      <c r="D22" s="75">
        <v>3</v>
      </c>
      <c r="E22" s="74" t="s">
        <v>1100</v>
      </c>
      <c r="F22" s="76" t="s">
        <v>54</v>
      </c>
      <c r="G22" s="75">
        <v>12601</v>
      </c>
      <c r="H22" s="76" t="s">
        <v>350</v>
      </c>
      <c r="I22" s="74" t="s">
        <v>56</v>
      </c>
      <c r="J22" s="74" t="s">
        <v>56</v>
      </c>
      <c r="K22" s="74" t="s">
        <v>56</v>
      </c>
      <c r="L22" s="75" t="s">
        <v>57</v>
      </c>
      <c r="M22" s="17" t="s">
        <v>1101</v>
      </c>
      <c r="N22" s="74" t="s">
        <v>141</v>
      </c>
      <c r="O22" s="86">
        <v>0</v>
      </c>
      <c r="P22" s="86">
        <v>1799.84</v>
      </c>
      <c r="Q22" s="86">
        <v>0</v>
      </c>
      <c r="R22" s="86">
        <v>2760.24</v>
      </c>
      <c r="S22" s="86">
        <v>0</v>
      </c>
      <c r="T22" s="77" t="s">
        <v>56</v>
      </c>
      <c r="U22" s="86">
        <v>5000</v>
      </c>
      <c r="V22" s="77" t="s">
        <v>1102</v>
      </c>
      <c r="W22" s="86">
        <v>0</v>
      </c>
      <c r="X22" s="86">
        <v>0</v>
      </c>
      <c r="Y22" s="77" t="s">
        <v>56</v>
      </c>
      <c r="Z22" s="86">
        <v>4100</v>
      </c>
      <c r="AA22" s="77" t="s">
        <v>1103</v>
      </c>
      <c r="AB22" s="86">
        <v>0</v>
      </c>
      <c r="AC22" s="86">
        <v>0</v>
      </c>
      <c r="AD22" s="77" t="s">
        <v>56</v>
      </c>
      <c r="AE22" s="86">
        <v>4100</v>
      </c>
      <c r="AF22" s="77" t="s">
        <v>1104</v>
      </c>
      <c r="AG22" s="86">
        <v>0</v>
      </c>
      <c r="AH22" s="86">
        <v>0</v>
      </c>
      <c r="AI22" s="77" t="s">
        <v>56</v>
      </c>
      <c r="AJ22" s="86">
        <v>4100</v>
      </c>
      <c r="AK22" s="77" t="s">
        <v>1105</v>
      </c>
      <c r="AL22" s="86">
        <v>0</v>
      </c>
      <c r="AM22" s="86">
        <v>0</v>
      </c>
      <c r="AN22" s="77" t="s">
        <v>56</v>
      </c>
      <c r="AO22" s="86">
        <v>0</v>
      </c>
      <c r="AP22" s="77" t="s">
        <v>56</v>
      </c>
      <c r="AQ22" s="86">
        <f t="shared" si="2"/>
        <v>0</v>
      </c>
      <c r="AR22" s="89">
        <f t="shared" si="3"/>
        <v>21860.080000000002</v>
      </c>
      <c r="AS22" s="78" t="s">
        <v>60</v>
      </c>
      <c r="AT22" s="86">
        <v>0</v>
      </c>
      <c r="AU22" s="86">
        <v>0</v>
      </c>
      <c r="AV22" s="86">
        <v>0</v>
      </c>
      <c r="AW22" s="86">
        <v>0</v>
      </c>
      <c r="AX22" s="86">
        <v>0</v>
      </c>
      <c r="AY22" s="86">
        <v>0</v>
      </c>
    </row>
    <row r="23" spans="1:51" ht="47.25" x14ac:dyDescent="0.25">
      <c r="A23" s="73"/>
      <c r="B23" s="74" t="s">
        <v>51</v>
      </c>
      <c r="C23" s="75" t="s">
        <v>314</v>
      </c>
      <c r="D23" s="75">
        <v>1</v>
      </c>
      <c r="E23" s="74" t="s">
        <v>561</v>
      </c>
      <c r="F23" s="76" t="s">
        <v>562</v>
      </c>
      <c r="G23" s="75">
        <v>11403</v>
      </c>
      <c r="H23" s="76" t="s">
        <v>317</v>
      </c>
      <c r="I23" s="74" t="s">
        <v>56</v>
      </c>
      <c r="J23" s="74" t="s">
        <v>56</v>
      </c>
      <c r="K23" s="74" t="s">
        <v>56</v>
      </c>
      <c r="L23" s="75" t="s">
        <v>166</v>
      </c>
      <c r="M23" s="17" t="s">
        <v>563</v>
      </c>
      <c r="N23" s="74" t="s">
        <v>564</v>
      </c>
      <c r="O23" s="86">
        <v>0</v>
      </c>
      <c r="P23" s="86">
        <v>0</v>
      </c>
      <c r="Q23" s="86">
        <v>0</v>
      </c>
      <c r="R23" s="86">
        <v>0</v>
      </c>
      <c r="S23" s="86">
        <v>0</v>
      </c>
      <c r="T23" s="77" t="s">
        <v>56</v>
      </c>
      <c r="U23" s="86">
        <v>23000</v>
      </c>
      <c r="V23" s="77" t="s">
        <v>565</v>
      </c>
      <c r="W23" s="86">
        <v>0</v>
      </c>
      <c r="X23" s="86">
        <v>0</v>
      </c>
      <c r="Y23" s="77" t="s">
        <v>56</v>
      </c>
      <c r="Z23" s="86">
        <v>0</v>
      </c>
      <c r="AA23" s="77" t="s">
        <v>56</v>
      </c>
      <c r="AB23" s="86">
        <v>0</v>
      </c>
      <c r="AC23" s="86">
        <v>0</v>
      </c>
      <c r="AD23" s="77" t="s">
        <v>56</v>
      </c>
      <c r="AE23" s="86">
        <v>0</v>
      </c>
      <c r="AF23" s="77" t="s">
        <v>56</v>
      </c>
      <c r="AG23" s="86">
        <v>0</v>
      </c>
      <c r="AH23" s="86">
        <v>0</v>
      </c>
      <c r="AI23" s="77" t="s">
        <v>56</v>
      </c>
      <c r="AJ23" s="86">
        <v>0</v>
      </c>
      <c r="AK23" s="77" t="s">
        <v>56</v>
      </c>
      <c r="AL23" s="86">
        <v>0</v>
      </c>
      <c r="AM23" s="86">
        <v>0</v>
      </c>
      <c r="AN23" s="77" t="s">
        <v>56</v>
      </c>
      <c r="AO23" s="86">
        <v>0</v>
      </c>
      <c r="AP23" s="77" t="s">
        <v>56</v>
      </c>
      <c r="AQ23" s="86">
        <f t="shared" ref="AQ23:AQ35" si="4">O23+Q23+S23+X23+AC23+AH23+AM23</f>
        <v>0</v>
      </c>
      <c r="AR23" s="89">
        <f t="shared" ref="AR23:AR35" si="5">P23+R23+U23+W23+Z23+AB23+AE23+AG23+AJ23+AL23+AO23</f>
        <v>23000</v>
      </c>
      <c r="AS23" s="78" t="s">
        <v>60</v>
      </c>
      <c r="AT23" s="86">
        <v>0</v>
      </c>
      <c r="AU23" s="86">
        <v>0</v>
      </c>
      <c r="AV23" s="86">
        <v>0</v>
      </c>
      <c r="AW23" s="86">
        <v>0</v>
      </c>
      <c r="AX23" s="86">
        <v>0</v>
      </c>
      <c r="AY23" s="86">
        <v>0</v>
      </c>
    </row>
    <row r="24" spans="1:51" ht="47.25" x14ac:dyDescent="0.25">
      <c r="A24" s="73"/>
      <c r="B24" s="74" t="s">
        <v>51</v>
      </c>
      <c r="C24" s="75" t="s">
        <v>314</v>
      </c>
      <c r="D24" s="75">
        <v>1</v>
      </c>
      <c r="E24" s="74" t="s">
        <v>579</v>
      </c>
      <c r="F24" s="76" t="s">
        <v>580</v>
      </c>
      <c r="G24" s="75">
        <v>12302</v>
      </c>
      <c r="H24" s="76" t="s">
        <v>576</v>
      </c>
      <c r="I24" s="74" t="s">
        <v>56</v>
      </c>
      <c r="J24" s="74" t="s">
        <v>56</v>
      </c>
      <c r="K24" s="74" t="s">
        <v>56</v>
      </c>
      <c r="L24" s="75" t="s">
        <v>166</v>
      </c>
      <c r="M24" s="17" t="s">
        <v>581</v>
      </c>
      <c r="N24" s="74" t="s">
        <v>582</v>
      </c>
      <c r="O24" s="86">
        <v>0</v>
      </c>
      <c r="P24" s="86">
        <v>0</v>
      </c>
      <c r="Q24" s="86">
        <v>0</v>
      </c>
      <c r="R24" s="86">
        <v>0</v>
      </c>
      <c r="S24" s="86">
        <v>0</v>
      </c>
      <c r="T24" s="77" t="s">
        <v>56</v>
      </c>
      <c r="U24" s="86">
        <v>0</v>
      </c>
      <c r="V24" s="77" t="s">
        <v>56</v>
      </c>
      <c r="W24" s="86">
        <v>0</v>
      </c>
      <c r="X24" s="86">
        <v>0</v>
      </c>
      <c r="Y24" s="77" t="s">
        <v>56</v>
      </c>
      <c r="Z24" s="86">
        <v>1500</v>
      </c>
      <c r="AA24" s="77" t="s">
        <v>583</v>
      </c>
      <c r="AB24" s="86">
        <v>0</v>
      </c>
      <c r="AC24" s="86">
        <v>0</v>
      </c>
      <c r="AD24" s="77" t="s">
        <v>56</v>
      </c>
      <c r="AE24" s="86">
        <v>0</v>
      </c>
      <c r="AF24" s="77" t="s">
        <v>56</v>
      </c>
      <c r="AG24" s="86">
        <v>0</v>
      </c>
      <c r="AH24" s="86">
        <v>0</v>
      </c>
      <c r="AI24" s="77" t="s">
        <v>56</v>
      </c>
      <c r="AJ24" s="86">
        <v>0</v>
      </c>
      <c r="AK24" s="77" t="s">
        <v>56</v>
      </c>
      <c r="AL24" s="86">
        <v>0</v>
      </c>
      <c r="AM24" s="86">
        <v>0</v>
      </c>
      <c r="AN24" s="77" t="s">
        <v>56</v>
      </c>
      <c r="AO24" s="86">
        <v>0</v>
      </c>
      <c r="AP24" s="77" t="s">
        <v>56</v>
      </c>
      <c r="AQ24" s="86">
        <f t="shared" si="4"/>
        <v>0</v>
      </c>
      <c r="AR24" s="89">
        <f t="shared" si="5"/>
        <v>1500</v>
      </c>
      <c r="AS24" s="78" t="s">
        <v>60</v>
      </c>
      <c r="AT24" s="86">
        <v>0</v>
      </c>
      <c r="AU24" s="86">
        <v>0</v>
      </c>
      <c r="AV24" s="86">
        <v>0</v>
      </c>
      <c r="AW24" s="86">
        <v>0</v>
      </c>
      <c r="AX24" s="86">
        <v>0</v>
      </c>
      <c r="AY24" s="86">
        <v>0</v>
      </c>
    </row>
    <row r="25" spans="1:51" s="64" customFormat="1" ht="31.5" x14ac:dyDescent="0.25">
      <c r="A25" s="73"/>
      <c r="B25" s="74" t="s">
        <v>51</v>
      </c>
      <c r="C25" s="75" t="s">
        <v>324</v>
      </c>
      <c r="D25" s="75">
        <v>1</v>
      </c>
      <c r="E25" s="74" t="s">
        <v>1054</v>
      </c>
      <c r="F25" s="76" t="s">
        <v>54</v>
      </c>
      <c r="G25" s="75">
        <v>27200</v>
      </c>
      <c r="H25" s="76" t="s">
        <v>1050</v>
      </c>
      <c r="I25" s="74" t="s">
        <v>56</v>
      </c>
      <c r="J25" s="74" t="s">
        <v>56</v>
      </c>
      <c r="K25" s="74" t="s">
        <v>56</v>
      </c>
      <c r="L25" s="75" t="s">
        <v>61</v>
      </c>
      <c r="M25" s="17" t="s">
        <v>1064</v>
      </c>
      <c r="N25" s="74" t="s">
        <v>1065</v>
      </c>
      <c r="O25" s="86">
        <v>0</v>
      </c>
      <c r="P25" s="86">
        <v>50257.65</v>
      </c>
      <c r="Q25" s="86">
        <v>0</v>
      </c>
      <c r="R25" s="86">
        <v>33300</v>
      </c>
      <c r="S25" s="86">
        <v>0</v>
      </c>
      <c r="T25" s="77" t="s">
        <v>56</v>
      </c>
      <c r="U25" s="86">
        <v>0</v>
      </c>
      <c r="V25" s="77" t="s">
        <v>1516</v>
      </c>
      <c r="W25" s="86">
        <v>0</v>
      </c>
      <c r="X25" s="86">
        <v>0</v>
      </c>
      <c r="Y25" s="77" t="s">
        <v>56</v>
      </c>
      <c r="Z25" s="86">
        <v>0</v>
      </c>
      <c r="AA25" s="77" t="s">
        <v>1516</v>
      </c>
      <c r="AB25" s="86">
        <v>0</v>
      </c>
      <c r="AC25" s="86">
        <v>0</v>
      </c>
      <c r="AD25" s="77" t="s">
        <v>56</v>
      </c>
      <c r="AE25" s="86">
        <v>0</v>
      </c>
      <c r="AF25" s="77" t="s">
        <v>56</v>
      </c>
      <c r="AG25" s="86">
        <v>0</v>
      </c>
      <c r="AH25" s="86">
        <v>0</v>
      </c>
      <c r="AI25" s="77" t="s">
        <v>56</v>
      </c>
      <c r="AJ25" s="86">
        <v>0</v>
      </c>
      <c r="AK25" s="77" t="s">
        <v>56</v>
      </c>
      <c r="AL25" s="86">
        <v>0</v>
      </c>
      <c r="AM25" s="86">
        <v>0</v>
      </c>
      <c r="AN25" s="77" t="s">
        <v>56</v>
      </c>
      <c r="AO25" s="86">
        <v>0</v>
      </c>
      <c r="AP25" s="77" t="s">
        <v>56</v>
      </c>
      <c r="AQ25" s="86">
        <f t="shared" si="4"/>
        <v>0</v>
      </c>
      <c r="AR25" s="89">
        <f t="shared" si="5"/>
        <v>83557.649999999994</v>
      </c>
      <c r="AS25" s="78" t="s">
        <v>1000</v>
      </c>
      <c r="AT25" s="86">
        <v>0</v>
      </c>
      <c r="AU25" s="86">
        <v>0</v>
      </c>
      <c r="AV25" s="86">
        <v>0</v>
      </c>
      <c r="AW25" s="86">
        <v>0</v>
      </c>
      <c r="AX25" s="86">
        <v>0</v>
      </c>
      <c r="AY25" s="86">
        <v>0</v>
      </c>
    </row>
    <row r="26" spans="1:51" ht="31.5" x14ac:dyDescent="0.25">
      <c r="A26" s="73"/>
      <c r="B26" s="74" t="s">
        <v>51</v>
      </c>
      <c r="C26" s="75" t="s">
        <v>338</v>
      </c>
      <c r="D26" s="75">
        <v>1</v>
      </c>
      <c r="E26" s="74" t="s">
        <v>1106</v>
      </c>
      <c r="F26" s="76" t="s">
        <v>1107</v>
      </c>
      <c r="G26" s="75">
        <v>12601</v>
      </c>
      <c r="H26" s="76" t="s">
        <v>350</v>
      </c>
      <c r="I26" s="74" t="s">
        <v>56</v>
      </c>
      <c r="J26" s="74" t="s">
        <v>56</v>
      </c>
      <c r="K26" s="74" t="s">
        <v>56</v>
      </c>
      <c r="L26" s="75" t="s">
        <v>166</v>
      </c>
      <c r="M26" s="17" t="s">
        <v>1108</v>
      </c>
      <c r="N26" s="74" t="s">
        <v>1109</v>
      </c>
      <c r="O26" s="86">
        <v>0</v>
      </c>
      <c r="P26" s="86">
        <v>10830.19</v>
      </c>
      <c r="Q26" s="86">
        <v>0</v>
      </c>
      <c r="R26" s="86">
        <v>0</v>
      </c>
      <c r="S26" s="86">
        <v>0</v>
      </c>
      <c r="T26" s="77" t="s">
        <v>56</v>
      </c>
      <c r="U26" s="86">
        <v>25000</v>
      </c>
      <c r="V26" s="77" t="s">
        <v>1110</v>
      </c>
      <c r="W26" s="86">
        <v>0</v>
      </c>
      <c r="X26" s="86">
        <v>0</v>
      </c>
      <c r="Y26" s="77" t="s">
        <v>56</v>
      </c>
      <c r="Z26" s="86">
        <v>0</v>
      </c>
      <c r="AA26" s="77" t="s">
        <v>56</v>
      </c>
      <c r="AB26" s="86">
        <v>0</v>
      </c>
      <c r="AC26" s="86">
        <v>0</v>
      </c>
      <c r="AD26" s="77" t="s">
        <v>56</v>
      </c>
      <c r="AE26" s="86">
        <v>0</v>
      </c>
      <c r="AF26" s="77" t="s">
        <v>56</v>
      </c>
      <c r="AG26" s="86">
        <v>0</v>
      </c>
      <c r="AH26" s="86">
        <v>0</v>
      </c>
      <c r="AI26" s="77" t="s">
        <v>56</v>
      </c>
      <c r="AJ26" s="86">
        <v>0</v>
      </c>
      <c r="AK26" s="77" t="s">
        <v>56</v>
      </c>
      <c r="AL26" s="86">
        <v>0</v>
      </c>
      <c r="AM26" s="86">
        <v>0</v>
      </c>
      <c r="AN26" s="77" t="s">
        <v>56</v>
      </c>
      <c r="AO26" s="86">
        <v>0</v>
      </c>
      <c r="AP26" s="77" t="s">
        <v>56</v>
      </c>
      <c r="AQ26" s="86">
        <f t="shared" si="4"/>
        <v>0</v>
      </c>
      <c r="AR26" s="89">
        <f t="shared" si="5"/>
        <v>35830.19</v>
      </c>
      <c r="AS26" s="78" t="s">
        <v>60</v>
      </c>
      <c r="AT26" s="86">
        <v>0</v>
      </c>
      <c r="AU26" s="86">
        <v>0</v>
      </c>
      <c r="AV26" s="86">
        <v>0</v>
      </c>
      <c r="AW26" s="86">
        <v>0</v>
      </c>
      <c r="AX26" s="86">
        <v>0</v>
      </c>
      <c r="AY26" s="86">
        <v>0</v>
      </c>
    </row>
    <row r="27" spans="1:51" s="71" customFormat="1" ht="31.5" x14ac:dyDescent="0.25">
      <c r="A27" s="73"/>
      <c r="B27" s="74" t="s">
        <v>51</v>
      </c>
      <c r="C27" s="75" t="s">
        <v>338</v>
      </c>
      <c r="D27" s="75">
        <v>1</v>
      </c>
      <c r="E27" s="74" t="s">
        <v>1194</v>
      </c>
      <c r="F27" s="76" t="s">
        <v>54</v>
      </c>
      <c r="G27" s="75">
        <v>12201</v>
      </c>
      <c r="H27" s="76" t="s">
        <v>1167</v>
      </c>
      <c r="I27" s="74" t="s">
        <v>56</v>
      </c>
      <c r="J27" s="74" t="s">
        <v>56</v>
      </c>
      <c r="K27" s="74" t="s">
        <v>56</v>
      </c>
      <c r="L27" s="75" t="s">
        <v>166</v>
      </c>
      <c r="M27" s="17" t="s">
        <v>1195</v>
      </c>
      <c r="N27" s="74" t="s">
        <v>1196</v>
      </c>
      <c r="O27" s="86">
        <v>0</v>
      </c>
      <c r="P27" s="86">
        <v>94996.05</v>
      </c>
      <c r="Q27" s="86">
        <v>0</v>
      </c>
      <c r="R27" s="86">
        <v>53000</v>
      </c>
      <c r="S27" s="86">
        <v>0</v>
      </c>
      <c r="T27" s="77" t="s">
        <v>56</v>
      </c>
      <c r="U27" s="86">
        <v>2400</v>
      </c>
      <c r="V27" s="77" t="s">
        <v>1565</v>
      </c>
      <c r="W27" s="86">
        <v>0</v>
      </c>
      <c r="X27" s="86">
        <v>0</v>
      </c>
      <c r="Y27" s="77" t="s">
        <v>56</v>
      </c>
      <c r="Z27" s="86">
        <v>0</v>
      </c>
      <c r="AA27" s="77" t="s">
        <v>56</v>
      </c>
      <c r="AB27" s="86">
        <v>0</v>
      </c>
      <c r="AC27" s="86">
        <v>0</v>
      </c>
      <c r="AD27" s="77" t="s">
        <v>56</v>
      </c>
      <c r="AE27" s="86">
        <v>0</v>
      </c>
      <c r="AF27" s="77" t="s">
        <v>56</v>
      </c>
      <c r="AG27" s="86">
        <v>0</v>
      </c>
      <c r="AH27" s="86">
        <v>0</v>
      </c>
      <c r="AI27" s="77" t="s">
        <v>56</v>
      </c>
      <c r="AJ27" s="86">
        <v>0</v>
      </c>
      <c r="AK27" s="77" t="s">
        <v>56</v>
      </c>
      <c r="AL27" s="86">
        <v>0</v>
      </c>
      <c r="AM27" s="86">
        <v>0</v>
      </c>
      <c r="AN27" s="77" t="s">
        <v>56</v>
      </c>
      <c r="AO27" s="86">
        <v>0</v>
      </c>
      <c r="AP27" s="77" t="s">
        <v>56</v>
      </c>
      <c r="AQ27" s="86">
        <f t="shared" si="4"/>
        <v>0</v>
      </c>
      <c r="AR27" s="89">
        <f t="shared" si="5"/>
        <v>150396.04999999999</v>
      </c>
      <c r="AS27" s="78" t="s">
        <v>60</v>
      </c>
      <c r="AT27" s="86">
        <v>0</v>
      </c>
      <c r="AU27" s="86">
        <v>0</v>
      </c>
      <c r="AV27" s="86">
        <v>0</v>
      </c>
      <c r="AW27" s="86">
        <v>0</v>
      </c>
      <c r="AX27" s="86">
        <v>0</v>
      </c>
      <c r="AY27" s="86">
        <v>0</v>
      </c>
    </row>
    <row r="28" spans="1:51" ht="31.5" x14ac:dyDescent="0.25">
      <c r="A28" s="73"/>
      <c r="B28" s="74" t="s">
        <v>51</v>
      </c>
      <c r="C28" s="75" t="s">
        <v>1197</v>
      </c>
      <c r="D28" s="75">
        <v>1</v>
      </c>
      <c r="E28" s="74" t="s">
        <v>1214</v>
      </c>
      <c r="F28" s="76" t="s">
        <v>54</v>
      </c>
      <c r="G28" s="75">
        <v>52100</v>
      </c>
      <c r="H28" s="76" t="s">
        <v>1209</v>
      </c>
      <c r="I28" s="74" t="s">
        <v>56</v>
      </c>
      <c r="J28" s="74" t="s">
        <v>56</v>
      </c>
      <c r="K28" s="74" t="s">
        <v>56</v>
      </c>
      <c r="L28" s="75" t="s">
        <v>61</v>
      </c>
      <c r="M28" s="17" t="s">
        <v>1215</v>
      </c>
      <c r="N28" s="74" t="s">
        <v>63</v>
      </c>
      <c r="O28" s="86">
        <v>0</v>
      </c>
      <c r="P28" s="86">
        <v>680.68</v>
      </c>
      <c r="Q28" s="86">
        <v>0</v>
      </c>
      <c r="R28" s="86">
        <v>30000</v>
      </c>
      <c r="S28" s="86">
        <v>0</v>
      </c>
      <c r="T28" s="77" t="s">
        <v>56</v>
      </c>
      <c r="U28" s="86">
        <v>18600</v>
      </c>
      <c r="V28" s="77" t="s">
        <v>1216</v>
      </c>
      <c r="W28" s="86">
        <v>0</v>
      </c>
      <c r="X28" s="86">
        <v>0</v>
      </c>
      <c r="Y28" s="77" t="s">
        <v>56</v>
      </c>
      <c r="Z28" s="86">
        <v>0</v>
      </c>
      <c r="AA28" s="77" t="s">
        <v>56</v>
      </c>
      <c r="AB28" s="86">
        <v>0</v>
      </c>
      <c r="AC28" s="86">
        <v>0</v>
      </c>
      <c r="AD28" s="77" t="s">
        <v>56</v>
      </c>
      <c r="AE28" s="86">
        <v>0</v>
      </c>
      <c r="AF28" s="77" t="s">
        <v>56</v>
      </c>
      <c r="AG28" s="86">
        <v>0</v>
      </c>
      <c r="AH28" s="86">
        <v>0</v>
      </c>
      <c r="AI28" s="77" t="s">
        <v>56</v>
      </c>
      <c r="AJ28" s="86">
        <v>0</v>
      </c>
      <c r="AK28" s="77" t="s">
        <v>56</v>
      </c>
      <c r="AL28" s="86">
        <v>0</v>
      </c>
      <c r="AM28" s="86">
        <v>0</v>
      </c>
      <c r="AN28" s="77" t="s">
        <v>56</v>
      </c>
      <c r="AO28" s="86">
        <v>0</v>
      </c>
      <c r="AP28" s="77" t="s">
        <v>56</v>
      </c>
      <c r="AQ28" s="86">
        <f t="shared" si="4"/>
        <v>0</v>
      </c>
      <c r="AR28" s="89">
        <f t="shared" si="5"/>
        <v>49280.68</v>
      </c>
      <c r="AS28" s="78" t="s">
        <v>60</v>
      </c>
      <c r="AT28" s="86">
        <v>0</v>
      </c>
      <c r="AU28" s="86">
        <v>0</v>
      </c>
      <c r="AV28" s="86">
        <v>0</v>
      </c>
      <c r="AW28" s="86">
        <v>0</v>
      </c>
      <c r="AX28" s="86">
        <v>0</v>
      </c>
      <c r="AY28" s="86">
        <v>0</v>
      </c>
    </row>
    <row r="29" spans="1:51" ht="31.5" x14ac:dyDescent="0.25">
      <c r="A29" s="73"/>
      <c r="B29" s="74" t="s">
        <v>51</v>
      </c>
      <c r="C29" s="75" t="s">
        <v>1197</v>
      </c>
      <c r="D29" s="75">
        <v>1</v>
      </c>
      <c r="E29" s="74" t="s">
        <v>1242</v>
      </c>
      <c r="F29" s="76" t="s">
        <v>54</v>
      </c>
      <c r="G29" s="75">
        <v>51102</v>
      </c>
      <c r="H29" s="76" t="s">
        <v>1199</v>
      </c>
      <c r="I29" s="74" t="s">
        <v>56</v>
      </c>
      <c r="J29" s="74" t="s">
        <v>56</v>
      </c>
      <c r="K29" s="74" t="s">
        <v>56</v>
      </c>
      <c r="L29" s="75" t="s">
        <v>57</v>
      </c>
      <c r="M29" s="17" t="s">
        <v>1243</v>
      </c>
      <c r="N29" s="74" t="s">
        <v>1244</v>
      </c>
      <c r="O29" s="86">
        <v>0</v>
      </c>
      <c r="P29" s="86">
        <v>5416.88</v>
      </c>
      <c r="Q29" s="86">
        <v>0</v>
      </c>
      <c r="R29" s="86">
        <v>0</v>
      </c>
      <c r="S29" s="86">
        <v>0</v>
      </c>
      <c r="T29" s="77" t="s">
        <v>56</v>
      </c>
      <c r="U29" s="86">
        <v>500</v>
      </c>
      <c r="V29" s="77" t="s">
        <v>1245</v>
      </c>
      <c r="W29" s="86">
        <v>0</v>
      </c>
      <c r="X29" s="86">
        <v>0</v>
      </c>
      <c r="Y29" s="77" t="s">
        <v>56</v>
      </c>
      <c r="Z29" s="86">
        <v>0</v>
      </c>
      <c r="AA29" s="77" t="s">
        <v>56</v>
      </c>
      <c r="AB29" s="86">
        <v>0</v>
      </c>
      <c r="AC29" s="86">
        <v>0</v>
      </c>
      <c r="AD29" s="77" t="s">
        <v>56</v>
      </c>
      <c r="AE29" s="86">
        <v>0</v>
      </c>
      <c r="AF29" s="77" t="s">
        <v>56</v>
      </c>
      <c r="AG29" s="86">
        <v>0</v>
      </c>
      <c r="AH29" s="86">
        <v>0</v>
      </c>
      <c r="AI29" s="77" t="s">
        <v>56</v>
      </c>
      <c r="AJ29" s="86">
        <v>0</v>
      </c>
      <c r="AK29" s="77" t="s">
        <v>56</v>
      </c>
      <c r="AL29" s="86">
        <v>0</v>
      </c>
      <c r="AM29" s="86">
        <v>0</v>
      </c>
      <c r="AN29" s="77" t="s">
        <v>56</v>
      </c>
      <c r="AO29" s="86">
        <v>0</v>
      </c>
      <c r="AP29" s="77" t="s">
        <v>56</v>
      </c>
      <c r="AQ29" s="86">
        <f t="shared" si="4"/>
        <v>0</v>
      </c>
      <c r="AR29" s="89">
        <f t="shared" si="5"/>
        <v>5916.88</v>
      </c>
      <c r="AS29" s="78" t="s">
        <v>60</v>
      </c>
      <c r="AT29" s="86">
        <v>0</v>
      </c>
      <c r="AU29" s="86">
        <v>0</v>
      </c>
      <c r="AV29" s="86">
        <v>0</v>
      </c>
      <c r="AW29" s="86">
        <v>0</v>
      </c>
      <c r="AX29" s="86">
        <v>0</v>
      </c>
      <c r="AY29" s="86">
        <v>0</v>
      </c>
    </row>
    <row r="30" spans="1:51" ht="31.5" x14ac:dyDescent="0.25">
      <c r="A30" s="73"/>
      <c r="B30" s="74" t="s">
        <v>51</v>
      </c>
      <c r="C30" s="75" t="s">
        <v>1197</v>
      </c>
      <c r="D30" s="75">
        <v>1</v>
      </c>
      <c r="E30" s="74" t="s">
        <v>1242</v>
      </c>
      <c r="F30" s="76" t="s">
        <v>54</v>
      </c>
      <c r="G30" s="75">
        <v>51102</v>
      </c>
      <c r="H30" s="76" t="s">
        <v>1199</v>
      </c>
      <c r="I30" s="74" t="s">
        <v>56</v>
      </c>
      <c r="J30" s="74" t="s">
        <v>56</v>
      </c>
      <c r="K30" s="74" t="s">
        <v>56</v>
      </c>
      <c r="L30" s="75" t="s">
        <v>61</v>
      </c>
      <c r="M30" s="17" t="s">
        <v>1246</v>
      </c>
      <c r="N30" s="74" t="s">
        <v>1247</v>
      </c>
      <c r="O30" s="86">
        <v>0</v>
      </c>
      <c r="P30" s="86">
        <v>0</v>
      </c>
      <c r="Q30" s="86">
        <v>0</v>
      </c>
      <c r="R30" s="86">
        <v>0</v>
      </c>
      <c r="S30" s="86">
        <v>0</v>
      </c>
      <c r="T30" s="77" t="s">
        <v>56</v>
      </c>
      <c r="U30" s="86">
        <v>1600</v>
      </c>
      <c r="V30" s="77" t="s">
        <v>1248</v>
      </c>
      <c r="W30" s="86">
        <v>0</v>
      </c>
      <c r="X30" s="86">
        <v>0</v>
      </c>
      <c r="Y30" s="77" t="s">
        <v>56</v>
      </c>
      <c r="Z30" s="86">
        <v>0</v>
      </c>
      <c r="AA30" s="77" t="s">
        <v>56</v>
      </c>
      <c r="AB30" s="86">
        <v>0</v>
      </c>
      <c r="AC30" s="86">
        <v>0</v>
      </c>
      <c r="AD30" s="77" t="s">
        <v>56</v>
      </c>
      <c r="AE30" s="86">
        <v>0</v>
      </c>
      <c r="AF30" s="77" t="s">
        <v>56</v>
      </c>
      <c r="AG30" s="86">
        <v>0</v>
      </c>
      <c r="AH30" s="86">
        <v>0</v>
      </c>
      <c r="AI30" s="77" t="s">
        <v>56</v>
      </c>
      <c r="AJ30" s="86">
        <v>0</v>
      </c>
      <c r="AK30" s="77" t="s">
        <v>56</v>
      </c>
      <c r="AL30" s="86">
        <v>0</v>
      </c>
      <c r="AM30" s="86">
        <v>0</v>
      </c>
      <c r="AN30" s="77" t="s">
        <v>56</v>
      </c>
      <c r="AO30" s="86">
        <v>0</v>
      </c>
      <c r="AP30" s="77" t="s">
        <v>56</v>
      </c>
      <c r="AQ30" s="86">
        <f t="shared" si="4"/>
        <v>0</v>
      </c>
      <c r="AR30" s="89">
        <f t="shared" si="5"/>
        <v>1600</v>
      </c>
      <c r="AS30" s="78" t="s">
        <v>60</v>
      </c>
      <c r="AT30" s="86">
        <v>0</v>
      </c>
      <c r="AU30" s="86">
        <v>0</v>
      </c>
      <c r="AV30" s="86">
        <v>0</v>
      </c>
      <c r="AW30" s="86">
        <v>0</v>
      </c>
      <c r="AX30" s="86">
        <v>0</v>
      </c>
      <c r="AY30" s="86">
        <v>0</v>
      </c>
    </row>
    <row r="31" spans="1:51" ht="31.5" x14ac:dyDescent="0.25">
      <c r="A31" s="73"/>
      <c r="B31" s="74" t="s">
        <v>51</v>
      </c>
      <c r="C31" s="75" t="s">
        <v>1197</v>
      </c>
      <c r="D31" s="75">
        <v>2</v>
      </c>
      <c r="E31" s="74" t="s">
        <v>1214</v>
      </c>
      <c r="F31" s="76" t="s">
        <v>54</v>
      </c>
      <c r="G31" s="75">
        <v>52100</v>
      </c>
      <c r="H31" s="76" t="s">
        <v>1209</v>
      </c>
      <c r="I31" s="74" t="s">
        <v>56</v>
      </c>
      <c r="J31" s="74" t="s">
        <v>56</v>
      </c>
      <c r="K31" s="74" t="s">
        <v>56</v>
      </c>
      <c r="L31" s="75" t="s">
        <v>57</v>
      </c>
      <c r="M31" s="17" t="s">
        <v>1227</v>
      </c>
      <c r="N31" s="74" t="s">
        <v>141</v>
      </c>
      <c r="O31" s="86">
        <v>0</v>
      </c>
      <c r="P31" s="86">
        <v>5236.91</v>
      </c>
      <c r="Q31" s="86">
        <v>0</v>
      </c>
      <c r="R31" s="86">
        <v>12300</v>
      </c>
      <c r="S31" s="86">
        <v>0</v>
      </c>
      <c r="T31" s="77" t="s">
        <v>56</v>
      </c>
      <c r="U31" s="86">
        <v>2700</v>
      </c>
      <c r="V31" s="77" t="s">
        <v>1228</v>
      </c>
      <c r="W31" s="86">
        <v>0</v>
      </c>
      <c r="X31" s="86">
        <v>0</v>
      </c>
      <c r="Y31" s="77" t="s">
        <v>56</v>
      </c>
      <c r="Z31" s="86">
        <v>3700</v>
      </c>
      <c r="AA31" s="77" t="s">
        <v>1229</v>
      </c>
      <c r="AB31" s="86">
        <v>0</v>
      </c>
      <c r="AC31" s="86">
        <v>0</v>
      </c>
      <c r="AD31" s="77" t="s">
        <v>56</v>
      </c>
      <c r="AE31" s="86">
        <v>0</v>
      </c>
      <c r="AF31" s="77" t="s">
        <v>56</v>
      </c>
      <c r="AG31" s="86">
        <v>0</v>
      </c>
      <c r="AH31" s="86">
        <v>0</v>
      </c>
      <c r="AI31" s="77" t="s">
        <v>56</v>
      </c>
      <c r="AJ31" s="86">
        <v>0</v>
      </c>
      <c r="AK31" s="77" t="s">
        <v>56</v>
      </c>
      <c r="AL31" s="86">
        <v>0</v>
      </c>
      <c r="AM31" s="86">
        <v>0</v>
      </c>
      <c r="AN31" s="77" t="s">
        <v>56</v>
      </c>
      <c r="AO31" s="86">
        <v>0</v>
      </c>
      <c r="AP31" s="77" t="s">
        <v>56</v>
      </c>
      <c r="AQ31" s="86">
        <f t="shared" si="4"/>
        <v>0</v>
      </c>
      <c r="AR31" s="89">
        <f t="shared" si="5"/>
        <v>23936.91</v>
      </c>
      <c r="AS31" s="78" t="s">
        <v>60</v>
      </c>
      <c r="AT31" s="86">
        <v>0</v>
      </c>
      <c r="AU31" s="86">
        <v>0</v>
      </c>
      <c r="AV31" s="86">
        <v>0</v>
      </c>
      <c r="AW31" s="86">
        <v>0</v>
      </c>
      <c r="AX31" s="86">
        <v>0</v>
      </c>
      <c r="AY31" s="86">
        <v>0</v>
      </c>
    </row>
    <row r="32" spans="1:51" ht="31.5" x14ac:dyDescent="0.25">
      <c r="A32" s="73"/>
      <c r="B32" s="74" t="s">
        <v>51</v>
      </c>
      <c r="C32" s="75" t="s">
        <v>1197</v>
      </c>
      <c r="D32" s="75">
        <v>2</v>
      </c>
      <c r="E32" s="74" t="s">
        <v>1239</v>
      </c>
      <c r="F32" s="76" t="s">
        <v>54</v>
      </c>
      <c r="G32" s="75">
        <v>55400</v>
      </c>
      <c r="H32" s="76" t="s">
        <v>1232</v>
      </c>
      <c r="I32" s="74" t="s">
        <v>56</v>
      </c>
      <c r="J32" s="74" t="s">
        <v>56</v>
      </c>
      <c r="K32" s="74" t="s">
        <v>56</v>
      </c>
      <c r="L32" s="75" t="s">
        <v>61</v>
      </c>
      <c r="M32" s="17" t="s">
        <v>1240</v>
      </c>
      <c r="N32" s="74" t="s">
        <v>63</v>
      </c>
      <c r="O32" s="86">
        <v>0</v>
      </c>
      <c r="P32" s="86">
        <v>3758.54</v>
      </c>
      <c r="Q32" s="86">
        <v>0</v>
      </c>
      <c r="R32" s="86">
        <v>1500</v>
      </c>
      <c r="S32" s="86">
        <v>0</v>
      </c>
      <c r="T32" s="77" t="s">
        <v>56</v>
      </c>
      <c r="U32" s="86">
        <v>2600</v>
      </c>
      <c r="V32" s="77" t="s">
        <v>1241</v>
      </c>
      <c r="W32" s="86">
        <v>0</v>
      </c>
      <c r="X32" s="86">
        <v>0</v>
      </c>
      <c r="Y32" s="77" t="s">
        <v>56</v>
      </c>
      <c r="Z32" s="86">
        <v>0</v>
      </c>
      <c r="AA32" s="77" t="s">
        <v>56</v>
      </c>
      <c r="AB32" s="86">
        <v>0</v>
      </c>
      <c r="AC32" s="86">
        <v>0</v>
      </c>
      <c r="AD32" s="77" t="s">
        <v>56</v>
      </c>
      <c r="AE32" s="86">
        <v>0</v>
      </c>
      <c r="AF32" s="77" t="s">
        <v>56</v>
      </c>
      <c r="AG32" s="86">
        <v>0</v>
      </c>
      <c r="AH32" s="86">
        <v>0</v>
      </c>
      <c r="AI32" s="77" t="s">
        <v>56</v>
      </c>
      <c r="AJ32" s="86">
        <v>0</v>
      </c>
      <c r="AK32" s="77" t="s">
        <v>56</v>
      </c>
      <c r="AL32" s="86">
        <v>0</v>
      </c>
      <c r="AM32" s="86">
        <v>0</v>
      </c>
      <c r="AN32" s="77" t="s">
        <v>56</v>
      </c>
      <c r="AO32" s="86">
        <v>0</v>
      </c>
      <c r="AP32" s="77" t="s">
        <v>56</v>
      </c>
      <c r="AQ32" s="86">
        <f t="shared" si="4"/>
        <v>0</v>
      </c>
      <c r="AR32" s="89">
        <f t="shared" si="5"/>
        <v>7858.54</v>
      </c>
      <c r="AS32" s="78" t="s">
        <v>60</v>
      </c>
      <c r="AT32" s="86">
        <v>0</v>
      </c>
      <c r="AU32" s="86">
        <v>0</v>
      </c>
      <c r="AV32" s="86">
        <v>0</v>
      </c>
      <c r="AW32" s="86">
        <v>0</v>
      </c>
      <c r="AX32" s="86">
        <v>0</v>
      </c>
      <c r="AY32" s="86">
        <v>0</v>
      </c>
    </row>
    <row r="33" spans="1:51" ht="31.5" x14ac:dyDescent="0.25">
      <c r="A33" s="73"/>
      <c r="B33" s="74" t="s">
        <v>51</v>
      </c>
      <c r="C33" s="75" t="s">
        <v>1197</v>
      </c>
      <c r="D33" s="75">
        <v>2</v>
      </c>
      <c r="E33" s="74" t="s">
        <v>1276</v>
      </c>
      <c r="F33" s="76" t="s">
        <v>54</v>
      </c>
      <c r="G33" s="75">
        <v>51101</v>
      </c>
      <c r="H33" s="76" t="s">
        <v>1256</v>
      </c>
      <c r="I33" s="74" t="s">
        <v>56</v>
      </c>
      <c r="J33" s="74" t="s">
        <v>56</v>
      </c>
      <c r="K33" s="74" t="s">
        <v>56</v>
      </c>
      <c r="L33" s="75" t="s">
        <v>61</v>
      </c>
      <c r="M33" s="17" t="s">
        <v>1277</v>
      </c>
      <c r="N33" s="74" t="s">
        <v>63</v>
      </c>
      <c r="O33" s="86">
        <v>0</v>
      </c>
      <c r="P33" s="86">
        <v>1450.49</v>
      </c>
      <c r="Q33" s="86">
        <v>0</v>
      </c>
      <c r="R33" s="86">
        <v>3900</v>
      </c>
      <c r="S33" s="86">
        <v>0</v>
      </c>
      <c r="T33" s="77" t="s">
        <v>56</v>
      </c>
      <c r="U33" s="86">
        <v>4100</v>
      </c>
      <c r="V33" s="77" t="s">
        <v>1278</v>
      </c>
      <c r="W33" s="86">
        <v>0</v>
      </c>
      <c r="X33" s="86">
        <v>0</v>
      </c>
      <c r="Y33" s="77" t="s">
        <v>56</v>
      </c>
      <c r="Z33" s="86">
        <v>0</v>
      </c>
      <c r="AA33" s="77" t="s">
        <v>56</v>
      </c>
      <c r="AB33" s="86">
        <v>0</v>
      </c>
      <c r="AC33" s="86">
        <v>0</v>
      </c>
      <c r="AD33" s="77" t="s">
        <v>56</v>
      </c>
      <c r="AE33" s="86">
        <v>0</v>
      </c>
      <c r="AF33" s="77" t="s">
        <v>56</v>
      </c>
      <c r="AG33" s="86">
        <v>0</v>
      </c>
      <c r="AH33" s="86">
        <v>0</v>
      </c>
      <c r="AI33" s="77" t="s">
        <v>56</v>
      </c>
      <c r="AJ33" s="86">
        <v>0</v>
      </c>
      <c r="AK33" s="77" t="s">
        <v>56</v>
      </c>
      <c r="AL33" s="86">
        <v>0</v>
      </c>
      <c r="AM33" s="86">
        <v>0</v>
      </c>
      <c r="AN33" s="77" t="s">
        <v>56</v>
      </c>
      <c r="AO33" s="86">
        <v>0</v>
      </c>
      <c r="AP33" s="77" t="s">
        <v>56</v>
      </c>
      <c r="AQ33" s="86">
        <f t="shared" si="4"/>
        <v>0</v>
      </c>
      <c r="AR33" s="89">
        <f t="shared" si="5"/>
        <v>9450.49</v>
      </c>
      <c r="AS33" s="78" t="s">
        <v>60</v>
      </c>
      <c r="AT33" s="86">
        <v>0</v>
      </c>
      <c r="AU33" s="86">
        <v>0</v>
      </c>
      <c r="AV33" s="86">
        <v>0</v>
      </c>
      <c r="AW33" s="86">
        <v>0</v>
      </c>
      <c r="AX33" s="86">
        <v>0</v>
      </c>
      <c r="AY33" s="86">
        <v>0</v>
      </c>
    </row>
    <row r="34" spans="1:51" ht="31.5" x14ac:dyDescent="0.25">
      <c r="A34" s="73"/>
      <c r="B34" s="74" t="s">
        <v>51</v>
      </c>
      <c r="C34" s="75" t="s">
        <v>1197</v>
      </c>
      <c r="D34" s="75">
        <v>2</v>
      </c>
      <c r="E34" s="74" t="s">
        <v>1279</v>
      </c>
      <c r="F34" s="76" t="s">
        <v>54</v>
      </c>
      <c r="G34" s="75">
        <v>52300</v>
      </c>
      <c r="H34" s="76" t="s">
        <v>1280</v>
      </c>
      <c r="I34" s="74" t="s">
        <v>56</v>
      </c>
      <c r="J34" s="74" t="s">
        <v>56</v>
      </c>
      <c r="K34" s="74" t="s">
        <v>56</v>
      </c>
      <c r="L34" s="75" t="s">
        <v>61</v>
      </c>
      <c r="M34" s="17" t="s">
        <v>1281</v>
      </c>
      <c r="N34" s="74" t="s">
        <v>63</v>
      </c>
      <c r="O34" s="86">
        <v>0</v>
      </c>
      <c r="P34" s="86">
        <v>0</v>
      </c>
      <c r="Q34" s="86">
        <v>0</v>
      </c>
      <c r="R34" s="86">
        <v>0</v>
      </c>
      <c r="S34" s="86">
        <v>0</v>
      </c>
      <c r="T34" s="77" t="s">
        <v>56</v>
      </c>
      <c r="U34" s="86">
        <v>2100</v>
      </c>
      <c r="V34" s="77" t="s">
        <v>1282</v>
      </c>
      <c r="W34" s="86">
        <v>0</v>
      </c>
      <c r="X34" s="86">
        <v>0</v>
      </c>
      <c r="Y34" s="77" t="s">
        <v>56</v>
      </c>
      <c r="Z34" s="86">
        <v>0</v>
      </c>
      <c r="AA34" s="77" t="s">
        <v>56</v>
      </c>
      <c r="AB34" s="86">
        <v>0</v>
      </c>
      <c r="AC34" s="86">
        <v>0</v>
      </c>
      <c r="AD34" s="77" t="s">
        <v>56</v>
      </c>
      <c r="AE34" s="86">
        <v>0</v>
      </c>
      <c r="AF34" s="77" t="s">
        <v>56</v>
      </c>
      <c r="AG34" s="86">
        <v>0</v>
      </c>
      <c r="AH34" s="86">
        <v>0</v>
      </c>
      <c r="AI34" s="77" t="s">
        <v>56</v>
      </c>
      <c r="AJ34" s="86">
        <v>0</v>
      </c>
      <c r="AK34" s="77" t="s">
        <v>56</v>
      </c>
      <c r="AL34" s="86">
        <v>0</v>
      </c>
      <c r="AM34" s="86">
        <v>0</v>
      </c>
      <c r="AN34" s="77" t="s">
        <v>56</v>
      </c>
      <c r="AO34" s="86">
        <v>0</v>
      </c>
      <c r="AP34" s="77" t="s">
        <v>56</v>
      </c>
      <c r="AQ34" s="86">
        <f t="shared" si="4"/>
        <v>0</v>
      </c>
      <c r="AR34" s="89">
        <f t="shared" si="5"/>
        <v>2100</v>
      </c>
      <c r="AS34" s="78" t="s">
        <v>60</v>
      </c>
      <c r="AT34" s="86">
        <v>0</v>
      </c>
      <c r="AU34" s="86">
        <v>0</v>
      </c>
      <c r="AV34" s="86">
        <v>0</v>
      </c>
      <c r="AW34" s="86">
        <v>0</v>
      </c>
      <c r="AX34" s="86">
        <v>0</v>
      </c>
      <c r="AY34" s="86">
        <v>0</v>
      </c>
    </row>
    <row r="35" spans="1:51" ht="31.5" x14ac:dyDescent="0.25">
      <c r="A35" s="73"/>
      <c r="B35" s="74" t="s">
        <v>51</v>
      </c>
      <c r="C35" s="75" t="s">
        <v>800</v>
      </c>
      <c r="D35" s="75">
        <v>4</v>
      </c>
      <c r="E35" s="74" t="s">
        <v>842</v>
      </c>
      <c r="F35" s="76" t="s">
        <v>191</v>
      </c>
      <c r="G35" s="75">
        <v>12303</v>
      </c>
      <c r="H35" s="76" t="s">
        <v>827</v>
      </c>
      <c r="I35" s="74" t="s">
        <v>56</v>
      </c>
      <c r="J35" s="74" t="s">
        <v>56</v>
      </c>
      <c r="K35" s="74" t="s">
        <v>56</v>
      </c>
      <c r="L35" s="75" t="s">
        <v>166</v>
      </c>
      <c r="M35" s="17" t="s">
        <v>843</v>
      </c>
      <c r="N35" s="74" t="s">
        <v>191</v>
      </c>
      <c r="O35" s="86">
        <v>0</v>
      </c>
      <c r="P35" s="86">
        <v>2499</v>
      </c>
      <c r="Q35" s="86">
        <v>0</v>
      </c>
      <c r="R35" s="86">
        <v>0</v>
      </c>
      <c r="S35" s="86">
        <v>0</v>
      </c>
      <c r="T35" s="77" t="s">
        <v>56</v>
      </c>
      <c r="U35" s="86">
        <v>1200</v>
      </c>
      <c r="V35" s="77" t="s">
        <v>844</v>
      </c>
      <c r="W35" s="86">
        <v>0</v>
      </c>
      <c r="X35" s="86">
        <v>0</v>
      </c>
      <c r="Y35" s="77" t="s">
        <v>56</v>
      </c>
      <c r="Z35" s="86">
        <v>600</v>
      </c>
      <c r="AA35" s="77" t="s">
        <v>845</v>
      </c>
      <c r="AB35" s="86">
        <v>0</v>
      </c>
      <c r="AC35" s="86">
        <v>0</v>
      </c>
      <c r="AD35" s="77" t="s">
        <v>56</v>
      </c>
      <c r="AE35" s="86">
        <v>600</v>
      </c>
      <c r="AF35" s="77" t="s">
        <v>805</v>
      </c>
      <c r="AG35" s="86">
        <v>0</v>
      </c>
      <c r="AH35" s="86">
        <v>0</v>
      </c>
      <c r="AI35" s="77" t="s">
        <v>56</v>
      </c>
      <c r="AJ35" s="86">
        <v>600</v>
      </c>
      <c r="AK35" s="77" t="s">
        <v>805</v>
      </c>
      <c r="AL35" s="86">
        <v>0</v>
      </c>
      <c r="AM35" s="86">
        <v>0</v>
      </c>
      <c r="AN35" s="77" t="s">
        <v>56</v>
      </c>
      <c r="AO35" s="86">
        <v>0</v>
      </c>
      <c r="AP35" s="77" t="s">
        <v>56</v>
      </c>
      <c r="AQ35" s="86">
        <f t="shared" si="4"/>
        <v>0</v>
      </c>
      <c r="AR35" s="89">
        <f t="shared" si="5"/>
        <v>5499</v>
      </c>
      <c r="AS35" s="78" t="s">
        <v>60</v>
      </c>
      <c r="AT35" s="86">
        <v>0</v>
      </c>
      <c r="AU35" s="86">
        <v>0</v>
      </c>
      <c r="AV35" s="86">
        <v>0</v>
      </c>
      <c r="AW35" s="86">
        <v>0</v>
      </c>
      <c r="AX35" s="86">
        <v>0</v>
      </c>
      <c r="AY35" s="86">
        <v>0</v>
      </c>
    </row>
    <row r="36" spans="1:51" ht="78.75" x14ac:dyDescent="0.25">
      <c r="A36" s="73"/>
      <c r="B36" s="74" t="s">
        <v>51</v>
      </c>
      <c r="C36" s="75" t="s">
        <v>338</v>
      </c>
      <c r="D36" s="75">
        <v>1</v>
      </c>
      <c r="E36" s="74" t="s">
        <v>1174</v>
      </c>
      <c r="F36" s="76" t="s">
        <v>54</v>
      </c>
      <c r="G36" s="75">
        <v>12201</v>
      </c>
      <c r="H36" s="76" t="s">
        <v>1167</v>
      </c>
      <c r="I36" s="74" t="s">
        <v>56</v>
      </c>
      <c r="J36" s="74" t="s">
        <v>56</v>
      </c>
      <c r="K36" s="74" t="s">
        <v>56</v>
      </c>
      <c r="L36" s="75" t="s">
        <v>57</v>
      </c>
      <c r="M36" s="17" t="s">
        <v>1175</v>
      </c>
      <c r="N36" s="74" t="s">
        <v>1176</v>
      </c>
      <c r="O36" s="86">
        <v>0</v>
      </c>
      <c r="P36" s="86">
        <v>7807.7</v>
      </c>
      <c r="Q36" s="86">
        <v>0</v>
      </c>
      <c r="R36" s="86">
        <v>13900</v>
      </c>
      <c r="S36" s="86">
        <v>0</v>
      </c>
      <c r="T36" s="77" t="s">
        <v>56</v>
      </c>
      <c r="U36" s="86">
        <v>30100</v>
      </c>
      <c r="V36" s="77" t="s">
        <v>1177</v>
      </c>
      <c r="W36" s="86">
        <v>0</v>
      </c>
      <c r="X36" s="86">
        <v>0</v>
      </c>
      <c r="Y36" s="77" t="s">
        <v>56</v>
      </c>
      <c r="Z36" s="86">
        <v>0</v>
      </c>
      <c r="AA36" s="77" t="s">
        <v>56</v>
      </c>
      <c r="AB36" s="86">
        <v>0</v>
      </c>
      <c r="AC36" s="86">
        <v>0</v>
      </c>
      <c r="AD36" s="77" t="s">
        <v>56</v>
      </c>
      <c r="AE36" s="86">
        <v>0</v>
      </c>
      <c r="AF36" s="77" t="s">
        <v>56</v>
      </c>
      <c r="AG36" s="86">
        <v>0</v>
      </c>
      <c r="AH36" s="86">
        <v>0</v>
      </c>
      <c r="AI36" s="77" t="s">
        <v>56</v>
      </c>
      <c r="AJ36" s="86">
        <v>0</v>
      </c>
      <c r="AK36" s="77" t="s">
        <v>56</v>
      </c>
      <c r="AL36" s="86">
        <v>0</v>
      </c>
      <c r="AM36" s="86">
        <v>0</v>
      </c>
      <c r="AN36" s="77" t="s">
        <v>56</v>
      </c>
      <c r="AO36" s="86">
        <v>0</v>
      </c>
      <c r="AP36" s="77" t="s">
        <v>56</v>
      </c>
      <c r="AQ36" s="86">
        <f>O36+Q36+S36+X36+AC36+AH36+AM36</f>
        <v>0</v>
      </c>
      <c r="AR36" s="89">
        <f>P36+R36+U36+W36+Z36+AB36+AE36+AG36+AJ36+AL36+AO36</f>
        <v>51807.7</v>
      </c>
      <c r="AS36" s="78" t="s">
        <v>60</v>
      </c>
      <c r="AT36" s="86">
        <v>0</v>
      </c>
      <c r="AU36" s="86">
        <v>0</v>
      </c>
      <c r="AV36" s="86">
        <v>0</v>
      </c>
      <c r="AW36" s="86">
        <v>0</v>
      </c>
      <c r="AX36" s="86">
        <v>0</v>
      </c>
      <c r="AY36" s="86">
        <v>0</v>
      </c>
    </row>
    <row r="37" spans="1:51" ht="31.5" x14ac:dyDescent="0.25">
      <c r="A37" s="73"/>
      <c r="B37" s="74" t="s">
        <v>65</v>
      </c>
      <c r="C37" s="75" t="s">
        <v>338</v>
      </c>
      <c r="D37" s="75">
        <v>1</v>
      </c>
      <c r="E37" s="74" t="s">
        <v>1178</v>
      </c>
      <c r="F37" s="76" t="s">
        <v>54</v>
      </c>
      <c r="G37" s="75">
        <v>35100</v>
      </c>
      <c r="H37" s="76" t="s">
        <v>1179</v>
      </c>
      <c r="I37" s="74" t="s">
        <v>56</v>
      </c>
      <c r="J37" s="74" t="s">
        <v>56</v>
      </c>
      <c r="K37" s="74" t="s">
        <v>56</v>
      </c>
      <c r="L37" s="75" t="s">
        <v>57</v>
      </c>
      <c r="M37" s="17" t="s">
        <v>1180</v>
      </c>
      <c r="N37" s="74" t="s">
        <v>1176</v>
      </c>
      <c r="O37" s="86">
        <v>0</v>
      </c>
      <c r="P37" s="86">
        <v>4982.53</v>
      </c>
      <c r="Q37" s="86">
        <v>0</v>
      </c>
      <c r="R37" s="86">
        <v>0</v>
      </c>
      <c r="S37" s="86">
        <v>0</v>
      </c>
      <c r="T37" s="77" t="s">
        <v>56</v>
      </c>
      <c r="U37" s="86">
        <v>3600</v>
      </c>
      <c r="V37" s="77" t="s">
        <v>1181</v>
      </c>
      <c r="W37" s="86">
        <v>0</v>
      </c>
      <c r="X37" s="86">
        <v>0</v>
      </c>
      <c r="Y37" s="77" t="s">
        <v>56</v>
      </c>
      <c r="Z37" s="86">
        <v>0</v>
      </c>
      <c r="AA37" s="77" t="s">
        <v>56</v>
      </c>
      <c r="AB37" s="86">
        <v>0</v>
      </c>
      <c r="AC37" s="86">
        <v>0</v>
      </c>
      <c r="AD37" s="77" t="s">
        <v>56</v>
      </c>
      <c r="AE37" s="86">
        <v>0</v>
      </c>
      <c r="AF37" s="77" t="s">
        <v>56</v>
      </c>
      <c r="AG37" s="86">
        <v>0</v>
      </c>
      <c r="AH37" s="86">
        <v>0</v>
      </c>
      <c r="AI37" s="77" t="s">
        <v>56</v>
      </c>
      <c r="AJ37" s="86">
        <v>0</v>
      </c>
      <c r="AK37" s="77" t="s">
        <v>56</v>
      </c>
      <c r="AL37" s="86">
        <v>0</v>
      </c>
      <c r="AM37" s="86">
        <v>0</v>
      </c>
      <c r="AN37" s="77" t="s">
        <v>56</v>
      </c>
      <c r="AO37" s="86">
        <v>0</v>
      </c>
      <c r="AP37" s="77" t="s">
        <v>56</v>
      </c>
      <c r="AQ37" s="86">
        <f>O37+Q37+S37+X37+AC37+AH37+AM37</f>
        <v>0</v>
      </c>
      <c r="AR37" s="89">
        <f>P37+R37+U37+W37+Z37+AB37+AE37+AG37+AJ37+AL37+AO37</f>
        <v>8582.5299999999988</v>
      </c>
      <c r="AS37" s="78" t="s">
        <v>60</v>
      </c>
      <c r="AT37" s="86">
        <v>0</v>
      </c>
      <c r="AU37" s="86">
        <v>0</v>
      </c>
      <c r="AV37" s="86">
        <v>0</v>
      </c>
      <c r="AW37" s="86">
        <v>0</v>
      </c>
      <c r="AX37" s="86">
        <v>0</v>
      </c>
      <c r="AY37" s="86">
        <v>0</v>
      </c>
    </row>
    <row r="38" spans="1:51" ht="15.75" thickBot="1" x14ac:dyDescent="0.3">
      <c r="N38" s="47" t="s">
        <v>1484</v>
      </c>
      <c r="O38" s="40">
        <f>SUM(O3:O37)</f>
        <v>0</v>
      </c>
      <c r="P38" s="40">
        <f t="shared" ref="P38:AY38" si="6">SUM(P3:P37)</f>
        <v>525982.51</v>
      </c>
      <c r="Q38" s="40">
        <f t="shared" si="6"/>
        <v>0</v>
      </c>
      <c r="R38" s="40">
        <f t="shared" si="6"/>
        <v>469440.29</v>
      </c>
      <c r="S38" s="40">
        <f t="shared" si="6"/>
        <v>0</v>
      </c>
      <c r="T38" s="40">
        <f t="shared" si="6"/>
        <v>0</v>
      </c>
      <c r="U38" s="40">
        <f t="shared" si="6"/>
        <v>498800</v>
      </c>
      <c r="V38" s="40">
        <f t="shared" si="6"/>
        <v>0</v>
      </c>
      <c r="W38" s="40">
        <f t="shared" si="6"/>
        <v>0</v>
      </c>
      <c r="X38" s="40">
        <f t="shared" si="6"/>
        <v>0</v>
      </c>
      <c r="Y38" s="40">
        <f t="shared" si="6"/>
        <v>0</v>
      </c>
      <c r="Z38" s="40">
        <f t="shared" si="6"/>
        <v>162000</v>
      </c>
      <c r="AA38" s="40">
        <f t="shared" si="6"/>
        <v>0</v>
      </c>
      <c r="AB38" s="40">
        <f t="shared" si="6"/>
        <v>0</v>
      </c>
      <c r="AC38" s="40">
        <f t="shared" si="6"/>
        <v>0</v>
      </c>
      <c r="AD38" s="40">
        <f t="shared" si="6"/>
        <v>0</v>
      </c>
      <c r="AE38" s="40">
        <f t="shared" si="6"/>
        <v>171600</v>
      </c>
      <c r="AF38" s="40">
        <f t="shared" si="6"/>
        <v>0</v>
      </c>
      <c r="AG38" s="40">
        <f t="shared" si="6"/>
        <v>0</v>
      </c>
      <c r="AH38" s="40">
        <f t="shared" si="6"/>
        <v>0</v>
      </c>
      <c r="AI38" s="40">
        <f t="shared" si="6"/>
        <v>0</v>
      </c>
      <c r="AJ38" s="40">
        <f t="shared" si="6"/>
        <v>143600</v>
      </c>
      <c r="AK38" s="40">
        <f t="shared" si="6"/>
        <v>0</v>
      </c>
      <c r="AL38" s="40">
        <f t="shared" si="6"/>
        <v>0</v>
      </c>
      <c r="AM38" s="40">
        <f t="shared" si="6"/>
        <v>0</v>
      </c>
      <c r="AN38" s="40">
        <f t="shared" si="6"/>
        <v>0</v>
      </c>
      <c r="AO38" s="40">
        <f t="shared" si="6"/>
        <v>0</v>
      </c>
      <c r="AP38" s="40">
        <f t="shared" si="6"/>
        <v>0</v>
      </c>
      <c r="AQ38" s="40">
        <f t="shared" si="6"/>
        <v>0</v>
      </c>
      <c r="AR38" s="40">
        <f t="shared" si="6"/>
        <v>1971422.7999999996</v>
      </c>
      <c r="AS38" s="40">
        <f t="shared" si="6"/>
        <v>0</v>
      </c>
      <c r="AT38" s="40">
        <f t="shared" si="6"/>
        <v>0</v>
      </c>
      <c r="AU38" s="40">
        <f t="shared" si="6"/>
        <v>0</v>
      </c>
      <c r="AV38" s="40">
        <f t="shared" si="6"/>
        <v>0</v>
      </c>
      <c r="AW38" s="40">
        <f t="shared" si="6"/>
        <v>0</v>
      </c>
      <c r="AX38" s="40">
        <f t="shared" si="6"/>
        <v>0</v>
      </c>
      <c r="AY38" s="40">
        <f t="shared" si="6"/>
        <v>0</v>
      </c>
    </row>
  </sheetData>
  <protectedRanges>
    <protectedRange sqref="B1 D1" name="Bereich1_1"/>
  </protectedRanges>
  <autoFilter ref="A2:AY38"/>
  <sortState ref="A3:AY24">
    <sortCondition ref="D3:D24"/>
  </sortState>
  <customSheetViews>
    <customSheetView guid="{49D75C27-2B61-4FE1-93CF-9499F5D6423E}" scale="70" showAutoFilter="1" topLeftCell="J1">
      <pane ySplit="2" topLeftCell="A19" activePane="bottomLeft" state="frozen"/>
      <selection pane="bottomLeft" activeCell="O40" sqref="O40"/>
      <pageMargins left="0.7" right="0.7" top="0.78740157499999996" bottom="0.78740157499999996" header="0.3" footer="0.3"/>
      <pageSetup paperSize="9" orientation="portrait" r:id="rId1"/>
      <autoFilter ref="A2:AY39"/>
    </customSheetView>
  </customSheetViews>
  <mergeCells count="19">
    <mergeCell ref="AM1:AP1"/>
    <mergeCell ref="M1:M2"/>
    <mergeCell ref="N1:N2"/>
    <mergeCell ref="S1:W1"/>
    <mergeCell ref="X1:AB1"/>
    <mergeCell ref="AC1:AG1"/>
    <mergeCell ref="AH1:AL1"/>
    <mergeCell ref="L1:L2"/>
    <mergeCell ref="A1:A2"/>
    <mergeCell ref="B1:B2"/>
    <mergeCell ref="C1:C2"/>
    <mergeCell ref="D1:D2"/>
    <mergeCell ref="E1:E2"/>
    <mergeCell ref="F1:F2"/>
    <mergeCell ref="G1:G2"/>
    <mergeCell ref="H1:H2"/>
    <mergeCell ref="I1:I2"/>
    <mergeCell ref="J1:J2"/>
    <mergeCell ref="K1:K2"/>
  </mergeCells>
  <conditionalFormatting sqref="A3:AY37">
    <cfRule type="expression" dxfId="7" priority="1">
      <formula>$D3="99"</formula>
    </cfRule>
  </conditionalFormatting>
  <pageMargins left="0.7" right="0.7" top="0.78740157499999996" bottom="0.78740157499999996"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8"/>
  <sheetViews>
    <sheetView zoomScale="80" zoomScaleNormal="80" workbookViewId="0">
      <pane ySplit="2" topLeftCell="A3" activePane="bottomLeft" state="frozen"/>
      <selection pane="bottomLeft" activeCell="A3" sqref="A3"/>
    </sheetView>
  </sheetViews>
  <sheetFormatPr baseColWidth="10" defaultColWidth="11.42578125" defaultRowHeight="15" x14ac:dyDescent="0.25"/>
  <cols>
    <col min="1" max="1" width="6.28515625" style="16" customWidth="1"/>
    <col min="2" max="2" width="10.28515625" style="16" customWidth="1"/>
    <col min="3" max="3" width="3.5703125" style="16" customWidth="1"/>
    <col min="4" max="4" width="3.7109375" style="16" customWidth="1"/>
    <col min="5" max="5" width="16.85546875" style="16" bestFit="1" customWidth="1"/>
    <col min="6" max="6" width="42.7109375" style="16" customWidth="1"/>
    <col min="7" max="7" width="10.140625" style="16" bestFit="1" customWidth="1"/>
    <col min="8" max="8" width="38.140625" style="16" bestFit="1" customWidth="1"/>
    <col min="9" max="10" width="14.5703125" style="16" customWidth="1"/>
    <col min="11" max="11" width="33" style="16" customWidth="1"/>
    <col min="12" max="12" width="14.85546875" style="16" bestFit="1" customWidth="1"/>
    <col min="13" max="13" width="16" style="16" bestFit="1" customWidth="1"/>
    <col min="14" max="14" width="30.85546875" style="16" bestFit="1" customWidth="1"/>
    <col min="15" max="15" width="14.85546875" style="41" customWidth="1"/>
    <col min="16" max="16" width="16.140625" style="41" customWidth="1"/>
    <col min="17" max="17" width="14.85546875" style="41" customWidth="1"/>
    <col min="18" max="18" width="15.42578125" style="41" customWidth="1"/>
    <col min="19" max="19" width="15.5703125" style="41" customWidth="1"/>
    <col min="20" max="20" width="47.7109375" style="16" customWidth="1"/>
    <col min="21" max="21" width="15.7109375" style="41" customWidth="1"/>
    <col min="22" max="22" width="47.7109375" style="16" customWidth="1"/>
    <col min="23" max="23" width="17.7109375" style="41" customWidth="1"/>
    <col min="24" max="24" width="15.85546875" style="41" customWidth="1"/>
    <col min="25" max="25" width="48" style="16" customWidth="1"/>
    <col min="26" max="26" width="15.7109375" style="41" customWidth="1"/>
    <col min="27" max="27" width="47.7109375" style="16" customWidth="1"/>
    <col min="28" max="28" width="17.7109375" style="41" customWidth="1"/>
    <col min="29" max="29" width="15.85546875" style="41" customWidth="1"/>
    <col min="30" max="30" width="47.7109375" style="16" customWidth="1"/>
    <col min="31" max="31" width="15.7109375" style="41" customWidth="1"/>
    <col min="32" max="32" width="47.7109375" style="16" customWidth="1"/>
    <col min="33" max="33" width="17.7109375" style="41" customWidth="1"/>
    <col min="34" max="34" width="15.7109375" style="41" customWidth="1"/>
    <col min="35" max="35" width="47.7109375" style="16" customWidth="1"/>
    <col min="36" max="36" width="15.7109375" style="41" customWidth="1"/>
    <col min="37" max="37" width="47.7109375" style="16" customWidth="1"/>
    <col min="38" max="38" width="17.7109375" style="41" customWidth="1"/>
    <col min="39" max="39" width="15.85546875" style="41" customWidth="1"/>
    <col min="40" max="40" width="47.7109375" style="16" customWidth="1"/>
    <col min="41" max="41" width="15.5703125" style="41" customWidth="1"/>
    <col min="42" max="42" width="48.140625" style="16" customWidth="1"/>
    <col min="43" max="44" width="22.28515625" style="41" customWidth="1"/>
    <col min="45" max="45" width="21.140625" style="16" customWidth="1"/>
    <col min="46" max="47" width="13.42578125" style="41" bestFit="1" customWidth="1"/>
    <col min="48" max="48" width="13.7109375" style="41" customWidth="1"/>
    <col min="49" max="51" width="13.5703125" style="41" customWidth="1"/>
    <col min="52" max="16384" width="11.42578125" style="16"/>
  </cols>
  <sheetData>
    <row r="1" spans="1:51" s="29" customFormat="1" ht="14.25" thickBot="1" x14ac:dyDescent="0.3">
      <c r="A1" s="151" t="s">
        <v>5</v>
      </c>
      <c r="B1" s="153" t="s">
        <v>6</v>
      </c>
      <c r="C1" s="153" t="s">
        <v>7</v>
      </c>
      <c r="D1" s="153" t="s">
        <v>8</v>
      </c>
      <c r="E1" s="155" t="s">
        <v>9</v>
      </c>
      <c r="F1" s="155" t="s">
        <v>10</v>
      </c>
      <c r="G1" s="155" t="s">
        <v>11</v>
      </c>
      <c r="H1" s="157" t="s">
        <v>12</v>
      </c>
      <c r="I1" s="149" t="s">
        <v>13</v>
      </c>
      <c r="J1" s="155" t="s">
        <v>14</v>
      </c>
      <c r="K1" s="157" t="s">
        <v>15</v>
      </c>
      <c r="L1" s="149" t="s">
        <v>16</v>
      </c>
      <c r="M1" s="155" t="s">
        <v>17</v>
      </c>
      <c r="N1" s="157" t="s">
        <v>18</v>
      </c>
      <c r="O1" s="15"/>
      <c r="P1" s="15"/>
      <c r="Q1" s="15"/>
      <c r="R1" s="15"/>
      <c r="S1" s="159" t="s">
        <v>0</v>
      </c>
      <c r="T1" s="160"/>
      <c r="U1" s="160"/>
      <c r="V1" s="160"/>
      <c r="W1" s="161"/>
      <c r="X1" s="159" t="s">
        <v>1</v>
      </c>
      <c r="Y1" s="160"/>
      <c r="Z1" s="160"/>
      <c r="AA1" s="160"/>
      <c r="AB1" s="161"/>
      <c r="AC1" s="159" t="s">
        <v>2</v>
      </c>
      <c r="AD1" s="160"/>
      <c r="AE1" s="160"/>
      <c r="AF1" s="160"/>
      <c r="AG1" s="161"/>
      <c r="AH1" s="159" t="s">
        <v>3</v>
      </c>
      <c r="AI1" s="160"/>
      <c r="AJ1" s="160"/>
      <c r="AK1" s="160"/>
      <c r="AL1" s="161"/>
      <c r="AM1" s="159" t="s">
        <v>4</v>
      </c>
      <c r="AN1" s="160"/>
      <c r="AO1" s="160"/>
      <c r="AP1" s="161"/>
      <c r="AQ1" s="15"/>
      <c r="AR1" s="15"/>
      <c r="AS1" s="15"/>
      <c r="AT1" s="15"/>
      <c r="AU1" s="15"/>
      <c r="AV1" s="15"/>
      <c r="AW1" s="15"/>
      <c r="AX1" s="15"/>
      <c r="AY1" s="15"/>
    </row>
    <row r="2" spans="1:51" s="29" customFormat="1" ht="41.25" thickBot="1" x14ac:dyDescent="0.3">
      <c r="A2" s="152"/>
      <c r="B2" s="154"/>
      <c r="C2" s="154"/>
      <c r="D2" s="154"/>
      <c r="E2" s="156"/>
      <c r="F2" s="156"/>
      <c r="G2" s="156"/>
      <c r="H2" s="158"/>
      <c r="I2" s="150"/>
      <c r="J2" s="156"/>
      <c r="K2" s="158"/>
      <c r="L2" s="150"/>
      <c r="M2" s="156" t="s">
        <v>17</v>
      </c>
      <c r="N2" s="158"/>
      <c r="O2" s="30" t="s">
        <v>19</v>
      </c>
      <c r="P2" s="30" t="s">
        <v>20</v>
      </c>
      <c r="Q2" s="30" t="s">
        <v>21</v>
      </c>
      <c r="R2" s="30" t="s">
        <v>22</v>
      </c>
      <c r="S2" s="30" t="s">
        <v>23</v>
      </c>
      <c r="T2" s="31" t="s">
        <v>24</v>
      </c>
      <c r="U2" s="31" t="s">
        <v>25</v>
      </c>
      <c r="V2" s="32" t="s">
        <v>24</v>
      </c>
      <c r="W2" s="31" t="s">
        <v>26</v>
      </c>
      <c r="X2" s="30" t="s">
        <v>27</v>
      </c>
      <c r="Y2" s="30" t="s">
        <v>28</v>
      </c>
      <c r="Z2" s="30" t="s">
        <v>29</v>
      </c>
      <c r="AA2" s="30" t="s">
        <v>28</v>
      </c>
      <c r="AB2" s="33" t="s">
        <v>30</v>
      </c>
      <c r="AC2" s="30" t="s">
        <v>31</v>
      </c>
      <c r="AD2" s="30" t="s">
        <v>32</v>
      </c>
      <c r="AE2" s="30" t="s">
        <v>33</v>
      </c>
      <c r="AF2" s="30" t="s">
        <v>32</v>
      </c>
      <c r="AG2" s="33" t="s">
        <v>34</v>
      </c>
      <c r="AH2" s="30" t="s">
        <v>35</v>
      </c>
      <c r="AI2" s="30" t="s">
        <v>36</v>
      </c>
      <c r="AJ2" s="30" t="s">
        <v>1430</v>
      </c>
      <c r="AK2" s="30" t="s">
        <v>36</v>
      </c>
      <c r="AL2" s="30" t="s">
        <v>38</v>
      </c>
      <c r="AM2" s="30" t="s">
        <v>39</v>
      </c>
      <c r="AN2" s="30" t="s">
        <v>40</v>
      </c>
      <c r="AO2" s="30" t="s">
        <v>41</v>
      </c>
      <c r="AP2" s="30" t="s">
        <v>40</v>
      </c>
      <c r="AQ2" s="30" t="s">
        <v>42</v>
      </c>
      <c r="AR2" s="30" t="s">
        <v>43</v>
      </c>
      <c r="AS2" s="30" t="s">
        <v>44</v>
      </c>
      <c r="AT2" s="30" t="s">
        <v>45</v>
      </c>
      <c r="AU2" s="30" t="s">
        <v>46</v>
      </c>
      <c r="AV2" s="30" t="s">
        <v>47</v>
      </c>
      <c r="AW2" s="30" t="s">
        <v>48</v>
      </c>
      <c r="AX2" s="30" t="s">
        <v>49</v>
      </c>
      <c r="AY2" s="30" t="s">
        <v>50</v>
      </c>
    </row>
    <row r="3" spans="1:51" s="73" customFormat="1" ht="47.25" x14ac:dyDescent="0.25">
      <c r="B3" s="74" t="s">
        <v>137</v>
      </c>
      <c r="C3" s="75" t="s">
        <v>70</v>
      </c>
      <c r="D3" s="75">
        <v>1</v>
      </c>
      <c r="E3" s="74" t="s">
        <v>138</v>
      </c>
      <c r="F3" s="76" t="s">
        <v>54</v>
      </c>
      <c r="G3" s="75">
        <v>11405</v>
      </c>
      <c r="H3" s="76" t="s">
        <v>139</v>
      </c>
      <c r="I3" s="74" t="s">
        <v>56</v>
      </c>
      <c r="J3" s="74" t="s">
        <v>56</v>
      </c>
      <c r="K3" s="74" t="s">
        <v>56</v>
      </c>
      <c r="L3" s="75" t="s">
        <v>57</v>
      </c>
      <c r="M3" s="17" t="s">
        <v>140</v>
      </c>
      <c r="N3" s="74" t="s">
        <v>141</v>
      </c>
      <c r="O3" s="86">
        <v>0</v>
      </c>
      <c r="P3" s="86">
        <v>1561.28</v>
      </c>
      <c r="Q3" s="86">
        <v>0</v>
      </c>
      <c r="R3" s="86">
        <v>1004.36</v>
      </c>
      <c r="S3" s="86">
        <v>0</v>
      </c>
      <c r="T3" s="77" t="s">
        <v>56</v>
      </c>
      <c r="U3" s="86">
        <v>1000</v>
      </c>
      <c r="V3" s="77" t="s">
        <v>142</v>
      </c>
      <c r="W3" s="86">
        <v>0</v>
      </c>
      <c r="X3" s="86">
        <v>0</v>
      </c>
      <c r="Y3" s="77" t="s">
        <v>56</v>
      </c>
      <c r="Z3" s="86">
        <v>0</v>
      </c>
      <c r="AA3" s="77" t="s">
        <v>56</v>
      </c>
      <c r="AB3" s="86">
        <v>0</v>
      </c>
      <c r="AC3" s="86">
        <v>0</v>
      </c>
      <c r="AD3" s="77" t="s">
        <v>56</v>
      </c>
      <c r="AE3" s="86">
        <v>0</v>
      </c>
      <c r="AF3" s="77" t="s">
        <v>56</v>
      </c>
      <c r="AG3" s="86">
        <v>0</v>
      </c>
      <c r="AH3" s="86">
        <v>0</v>
      </c>
      <c r="AI3" s="77" t="s">
        <v>56</v>
      </c>
      <c r="AJ3" s="86">
        <v>0</v>
      </c>
      <c r="AK3" s="77" t="s">
        <v>56</v>
      </c>
      <c r="AL3" s="86">
        <v>0</v>
      </c>
      <c r="AM3" s="86">
        <v>0</v>
      </c>
      <c r="AN3" s="77" t="s">
        <v>56</v>
      </c>
      <c r="AO3" s="86">
        <v>0</v>
      </c>
      <c r="AP3" s="77" t="s">
        <v>56</v>
      </c>
      <c r="AQ3" s="86">
        <f>O3+Q3+S3+X3+AC3+AH3+AM3</f>
        <v>0</v>
      </c>
      <c r="AR3" s="89">
        <f>P3+R3+U3+W3+Z3+AB3+AE3+AG3+AJ3+AL3+AO3</f>
        <v>3565.64</v>
      </c>
      <c r="AS3" s="78" t="s">
        <v>60</v>
      </c>
      <c r="AT3" s="86">
        <v>0</v>
      </c>
      <c r="AU3" s="86">
        <v>0</v>
      </c>
      <c r="AV3" s="86">
        <v>0</v>
      </c>
      <c r="AW3" s="86">
        <v>0</v>
      </c>
      <c r="AX3" s="86">
        <v>0</v>
      </c>
      <c r="AY3" s="86">
        <v>0</v>
      </c>
    </row>
    <row r="4" spans="1:51" s="73" customFormat="1" ht="31.5" x14ac:dyDescent="0.25">
      <c r="B4" s="74" t="s">
        <v>137</v>
      </c>
      <c r="C4" s="75" t="s">
        <v>314</v>
      </c>
      <c r="D4" s="75">
        <v>1</v>
      </c>
      <c r="E4" s="74" t="s">
        <v>566</v>
      </c>
      <c r="F4" s="76" t="s">
        <v>54</v>
      </c>
      <c r="G4" s="75">
        <v>11403</v>
      </c>
      <c r="H4" s="76" t="s">
        <v>317</v>
      </c>
      <c r="I4" s="74" t="s">
        <v>56</v>
      </c>
      <c r="J4" s="74" t="s">
        <v>56</v>
      </c>
      <c r="K4" s="74" t="s">
        <v>56</v>
      </c>
      <c r="L4" s="75" t="s">
        <v>61</v>
      </c>
      <c r="M4" s="17" t="s">
        <v>567</v>
      </c>
      <c r="N4" s="74" t="s">
        <v>63</v>
      </c>
      <c r="O4" s="86">
        <v>0</v>
      </c>
      <c r="P4" s="86">
        <v>1712.41</v>
      </c>
      <c r="Q4" s="86">
        <v>0</v>
      </c>
      <c r="R4" s="86">
        <v>3508.72</v>
      </c>
      <c r="S4" s="86">
        <v>0</v>
      </c>
      <c r="T4" s="77" t="s">
        <v>56</v>
      </c>
      <c r="U4" s="86">
        <v>4800</v>
      </c>
      <c r="V4" s="77" t="s">
        <v>568</v>
      </c>
      <c r="W4" s="86">
        <v>0</v>
      </c>
      <c r="X4" s="86">
        <v>0</v>
      </c>
      <c r="Y4" s="77" t="s">
        <v>56</v>
      </c>
      <c r="Z4" s="86">
        <v>0</v>
      </c>
      <c r="AA4" s="77" t="s">
        <v>56</v>
      </c>
      <c r="AB4" s="86">
        <v>0</v>
      </c>
      <c r="AC4" s="86">
        <v>0</v>
      </c>
      <c r="AD4" s="77" t="s">
        <v>56</v>
      </c>
      <c r="AE4" s="86">
        <v>0</v>
      </c>
      <c r="AF4" s="77" t="s">
        <v>56</v>
      </c>
      <c r="AG4" s="86">
        <v>0</v>
      </c>
      <c r="AH4" s="86">
        <v>0</v>
      </c>
      <c r="AI4" s="77" t="s">
        <v>56</v>
      </c>
      <c r="AJ4" s="86">
        <v>0</v>
      </c>
      <c r="AK4" s="77" t="s">
        <v>56</v>
      </c>
      <c r="AL4" s="86">
        <v>0</v>
      </c>
      <c r="AM4" s="86">
        <v>0</v>
      </c>
      <c r="AN4" s="77" t="s">
        <v>56</v>
      </c>
      <c r="AO4" s="86">
        <v>0</v>
      </c>
      <c r="AP4" s="77" t="s">
        <v>56</v>
      </c>
      <c r="AQ4" s="86">
        <f t="shared" ref="AQ4:AQ37" si="0">O4+Q4+S4+X4+AC4+AH4+AM4</f>
        <v>0</v>
      </c>
      <c r="AR4" s="89">
        <f t="shared" ref="AR4:AR37" si="1">P4+R4+U4+W4+Z4+AB4+AE4+AG4+AJ4+AL4+AO4</f>
        <v>10021.130000000001</v>
      </c>
      <c r="AS4" s="78" t="s">
        <v>60</v>
      </c>
      <c r="AT4" s="86">
        <v>0</v>
      </c>
      <c r="AU4" s="86">
        <v>0</v>
      </c>
      <c r="AV4" s="86">
        <v>0</v>
      </c>
      <c r="AW4" s="86">
        <v>0</v>
      </c>
      <c r="AX4" s="86">
        <v>0</v>
      </c>
      <c r="AY4" s="86">
        <v>0</v>
      </c>
    </row>
    <row r="5" spans="1:51" s="73" customFormat="1" ht="47.25" x14ac:dyDescent="0.25">
      <c r="B5" s="74" t="s">
        <v>137</v>
      </c>
      <c r="C5" s="75" t="s">
        <v>314</v>
      </c>
      <c r="D5" s="75">
        <v>1</v>
      </c>
      <c r="E5" s="74" t="s">
        <v>575</v>
      </c>
      <c r="F5" s="76" t="s">
        <v>141</v>
      </c>
      <c r="G5" s="75">
        <v>12302</v>
      </c>
      <c r="H5" s="76" t="s">
        <v>576</v>
      </c>
      <c r="I5" s="74" t="s">
        <v>56</v>
      </c>
      <c r="J5" s="74" t="s">
        <v>56</v>
      </c>
      <c r="K5" s="74" t="s">
        <v>56</v>
      </c>
      <c r="L5" s="75" t="s">
        <v>61</v>
      </c>
      <c r="M5" s="17" t="s">
        <v>577</v>
      </c>
      <c r="N5" s="74" t="s">
        <v>63</v>
      </c>
      <c r="O5" s="86">
        <v>0</v>
      </c>
      <c r="P5" s="86">
        <v>0</v>
      </c>
      <c r="Q5" s="86">
        <v>0</v>
      </c>
      <c r="R5" s="86">
        <v>0</v>
      </c>
      <c r="S5" s="86">
        <v>0</v>
      </c>
      <c r="T5" s="77" t="s">
        <v>56</v>
      </c>
      <c r="U5" s="86">
        <v>2600</v>
      </c>
      <c r="V5" s="77" t="s">
        <v>578</v>
      </c>
      <c r="W5" s="86">
        <v>0</v>
      </c>
      <c r="X5" s="86">
        <v>0</v>
      </c>
      <c r="Y5" s="77" t="s">
        <v>56</v>
      </c>
      <c r="Z5" s="86">
        <v>0</v>
      </c>
      <c r="AA5" s="77" t="s">
        <v>56</v>
      </c>
      <c r="AB5" s="86">
        <v>0</v>
      </c>
      <c r="AC5" s="86">
        <v>0</v>
      </c>
      <c r="AD5" s="77" t="s">
        <v>56</v>
      </c>
      <c r="AE5" s="86">
        <v>0</v>
      </c>
      <c r="AF5" s="77" t="s">
        <v>56</v>
      </c>
      <c r="AG5" s="86">
        <v>0</v>
      </c>
      <c r="AH5" s="86">
        <v>0</v>
      </c>
      <c r="AI5" s="77" t="s">
        <v>56</v>
      </c>
      <c r="AJ5" s="86">
        <v>0</v>
      </c>
      <c r="AK5" s="77" t="s">
        <v>56</v>
      </c>
      <c r="AL5" s="86">
        <v>0</v>
      </c>
      <c r="AM5" s="86">
        <v>0</v>
      </c>
      <c r="AN5" s="77" t="s">
        <v>56</v>
      </c>
      <c r="AO5" s="86">
        <v>0</v>
      </c>
      <c r="AP5" s="77" t="s">
        <v>56</v>
      </c>
      <c r="AQ5" s="86">
        <f t="shared" si="0"/>
        <v>0</v>
      </c>
      <c r="AR5" s="89">
        <f t="shared" si="1"/>
        <v>2600</v>
      </c>
      <c r="AS5" s="78" t="s">
        <v>60</v>
      </c>
      <c r="AT5" s="86">
        <v>0</v>
      </c>
      <c r="AU5" s="86">
        <v>0</v>
      </c>
      <c r="AV5" s="86">
        <v>0</v>
      </c>
      <c r="AW5" s="86">
        <v>0</v>
      </c>
      <c r="AX5" s="86">
        <v>0</v>
      </c>
      <c r="AY5" s="86">
        <v>0</v>
      </c>
    </row>
    <row r="6" spans="1:51" s="73" customFormat="1" ht="31.5" x14ac:dyDescent="0.25">
      <c r="B6" s="74" t="s">
        <v>137</v>
      </c>
      <c r="C6" s="75" t="s">
        <v>800</v>
      </c>
      <c r="D6" s="75">
        <v>1</v>
      </c>
      <c r="E6" s="74" t="s">
        <v>806</v>
      </c>
      <c r="F6" s="76" t="s">
        <v>807</v>
      </c>
      <c r="G6" s="75">
        <v>11900</v>
      </c>
      <c r="H6" s="76" t="s">
        <v>802</v>
      </c>
      <c r="I6" s="74" t="s">
        <v>56</v>
      </c>
      <c r="J6" s="74" t="s">
        <v>56</v>
      </c>
      <c r="K6" s="74" t="s">
        <v>56</v>
      </c>
      <c r="L6" s="75" t="s">
        <v>57</v>
      </c>
      <c r="M6" s="17" t="s">
        <v>808</v>
      </c>
      <c r="N6" s="74" t="s">
        <v>809</v>
      </c>
      <c r="O6" s="86">
        <v>0</v>
      </c>
      <c r="P6" s="86">
        <v>0</v>
      </c>
      <c r="Q6" s="86">
        <v>0</v>
      </c>
      <c r="R6" s="86">
        <v>0</v>
      </c>
      <c r="S6" s="86">
        <v>0</v>
      </c>
      <c r="T6" s="77" t="s">
        <v>56</v>
      </c>
      <c r="U6" s="86">
        <v>900</v>
      </c>
      <c r="V6" s="77" t="s">
        <v>1553</v>
      </c>
      <c r="W6" s="86">
        <v>0</v>
      </c>
      <c r="X6" s="86">
        <v>0</v>
      </c>
      <c r="Y6" s="77" t="s">
        <v>56</v>
      </c>
      <c r="Z6" s="86">
        <v>1000</v>
      </c>
      <c r="AA6" s="77" t="s">
        <v>805</v>
      </c>
      <c r="AB6" s="86">
        <v>0</v>
      </c>
      <c r="AC6" s="86">
        <v>0</v>
      </c>
      <c r="AD6" s="77" t="s">
        <v>56</v>
      </c>
      <c r="AE6" s="86">
        <v>1000</v>
      </c>
      <c r="AF6" s="77" t="s">
        <v>805</v>
      </c>
      <c r="AG6" s="86">
        <v>0</v>
      </c>
      <c r="AH6" s="86">
        <v>0</v>
      </c>
      <c r="AI6" s="77" t="s">
        <v>56</v>
      </c>
      <c r="AJ6" s="86">
        <v>1000</v>
      </c>
      <c r="AK6" s="77" t="s">
        <v>805</v>
      </c>
      <c r="AL6" s="86">
        <v>0</v>
      </c>
      <c r="AM6" s="86">
        <v>0</v>
      </c>
      <c r="AN6" s="77" t="s">
        <v>56</v>
      </c>
      <c r="AO6" s="86">
        <v>0</v>
      </c>
      <c r="AP6" s="77" t="s">
        <v>56</v>
      </c>
      <c r="AQ6" s="86">
        <f t="shared" si="0"/>
        <v>0</v>
      </c>
      <c r="AR6" s="89">
        <f t="shared" si="1"/>
        <v>3900</v>
      </c>
      <c r="AS6" s="78" t="s">
        <v>60</v>
      </c>
      <c r="AT6" s="86">
        <v>0</v>
      </c>
      <c r="AU6" s="86">
        <v>0</v>
      </c>
      <c r="AV6" s="86">
        <v>0</v>
      </c>
      <c r="AW6" s="86">
        <v>0</v>
      </c>
      <c r="AX6" s="86">
        <v>0</v>
      </c>
      <c r="AY6" s="86">
        <v>0</v>
      </c>
    </row>
    <row r="7" spans="1:51" s="73" customFormat="1" ht="31.5" x14ac:dyDescent="0.25">
      <c r="B7" s="74" t="s">
        <v>137</v>
      </c>
      <c r="C7" s="75" t="s">
        <v>800</v>
      </c>
      <c r="D7" s="75">
        <v>1</v>
      </c>
      <c r="E7" s="74" t="s">
        <v>822</v>
      </c>
      <c r="F7" s="76" t="s">
        <v>54</v>
      </c>
      <c r="G7" s="75">
        <v>12206</v>
      </c>
      <c r="H7" s="76" t="s">
        <v>823</v>
      </c>
      <c r="I7" s="74" t="s">
        <v>56</v>
      </c>
      <c r="J7" s="74" t="s">
        <v>56</v>
      </c>
      <c r="K7" s="74" t="s">
        <v>56</v>
      </c>
      <c r="L7" s="75" t="s">
        <v>57</v>
      </c>
      <c r="M7" s="17" t="s">
        <v>824</v>
      </c>
      <c r="N7" s="74" t="s">
        <v>809</v>
      </c>
      <c r="O7" s="86">
        <v>0</v>
      </c>
      <c r="P7" s="86">
        <v>0</v>
      </c>
      <c r="Q7" s="86">
        <v>0</v>
      </c>
      <c r="R7" s="86">
        <v>0</v>
      </c>
      <c r="S7" s="86">
        <v>0</v>
      </c>
      <c r="T7" s="77" t="s">
        <v>56</v>
      </c>
      <c r="U7" s="86">
        <v>500</v>
      </c>
      <c r="V7" s="77" t="s">
        <v>825</v>
      </c>
      <c r="W7" s="86">
        <v>0</v>
      </c>
      <c r="X7" s="86">
        <v>0</v>
      </c>
      <c r="Y7" s="77" t="s">
        <v>56</v>
      </c>
      <c r="Z7" s="86">
        <v>0</v>
      </c>
      <c r="AA7" s="77" t="s">
        <v>56</v>
      </c>
      <c r="AB7" s="86">
        <v>0</v>
      </c>
      <c r="AC7" s="86">
        <v>0</v>
      </c>
      <c r="AD7" s="77" t="s">
        <v>56</v>
      </c>
      <c r="AE7" s="86">
        <v>0</v>
      </c>
      <c r="AF7" s="77" t="s">
        <v>56</v>
      </c>
      <c r="AG7" s="86">
        <v>0</v>
      </c>
      <c r="AH7" s="86">
        <v>0</v>
      </c>
      <c r="AI7" s="77" t="s">
        <v>56</v>
      </c>
      <c r="AJ7" s="86">
        <v>0</v>
      </c>
      <c r="AK7" s="77" t="s">
        <v>56</v>
      </c>
      <c r="AL7" s="86">
        <v>0</v>
      </c>
      <c r="AM7" s="86">
        <v>0</v>
      </c>
      <c r="AN7" s="77" t="s">
        <v>56</v>
      </c>
      <c r="AO7" s="86">
        <v>0</v>
      </c>
      <c r="AP7" s="77" t="s">
        <v>56</v>
      </c>
      <c r="AQ7" s="86">
        <f t="shared" si="0"/>
        <v>0</v>
      </c>
      <c r="AR7" s="89">
        <f t="shared" si="1"/>
        <v>500</v>
      </c>
      <c r="AS7" s="78" t="s">
        <v>60</v>
      </c>
      <c r="AT7" s="86">
        <v>0</v>
      </c>
      <c r="AU7" s="86">
        <v>0</v>
      </c>
      <c r="AV7" s="86">
        <v>0</v>
      </c>
      <c r="AW7" s="86">
        <v>0</v>
      </c>
      <c r="AX7" s="86">
        <v>0</v>
      </c>
      <c r="AY7" s="86">
        <v>0</v>
      </c>
    </row>
    <row r="8" spans="1:51" s="73" customFormat="1" ht="31.5" x14ac:dyDescent="0.25">
      <c r="B8" s="74" t="s">
        <v>137</v>
      </c>
      <c r="C8" s="75" t="s">
        <v>324</v>
      </c>
      <c r="D8" s="75">
        <v>1</v>
      </c>
      <c r="E8" s="74" t="s">
        <v>872</v>
      </c>
      <c r="F8" s="76" t="s">
        <v>54</v>
      </c>
      <c r="G8" s="75">
        <v>21101</v>
      </c>
      <c r="H8" s="76" t="s">
        <v>868</v>
      </c>
      <c r="I8" s="74" t="s">
        <v>56</v>
      </c>
      <c r="J8" s="74" t="s">
        <v>56</v>
      </c>
      <c r="K8" s="74" t="s">
        <v>56</v>
      </c>
      <c r="L8" s="75" t="s">
        <v>61</v>
      </c>
      <c r="M8" s="17" t="s">
        <v>873</v>
      </c>
      <c r="N8" s="74" t="s">
        <v>54</v>
      </c>
      <c r="O8" s="86">
        <v>0</v>
      </c>
      <c r="P8" s="86">
        <v>39488.550000000003</v>
      </c>
      <c r="Q8" s="86">
        <v>0</v>
      </c>
      <c r="R8" s="86">
        <v>37000</v>
      </c>
      <c r="S8" s="86">
        <v>0</v>
      </c>
      <c r="T8" s="77" t="s">
        <v>56</v>
      </c>
      <c r="U8" s="86">
        <v>5500</v>
      </c>
      <c r="V8" s="77" t="s">
        <v>874</v>
      </c>
      <c r="W8" s="86">
        <v>0</v>
      </c>
      <c r="X8" s="86">
        <v>0</v>
      </c>
      <c r="Y8" s="77" t="s">
        <v>56</v>
      </c>
      <c r="Z8" s="86">
        <v>5500</v>
      </c>
      <c r="AA8" s="77" t="s">
        <v>874</v>
      </c>
      <c r="AB8" s="86">
        <v>0</v>
      </c>
      <c r="AC8" s="86">
        <v>0</v>
      </c>
      <c r="AD8" s="77" t="s">
        <v>56</v>
      </c>
      <c r="AE8" s="86">
        <v>5500</v>
      </c>
      <c r="AF8" s="77" t="s">
        <v>874</v>
      </c>
      <c r="AG8" s="86">
        <v>0</v>
      </c>
      <c r="AH8" s="86">
        <v>0</v>
      </c>
      <c r="AI8" s="77" t="s">
        <v>56</v>
      </c>
      <c r="AJ8" s="86">
        <v>5500</v>
      </c>
      <c r="AK8" s="77" t="s">
        <v>874</v>
      </c>
      <c r="AL8" s="86">
        <v>0</v>
      </c>
      <c r="AM8" s="86">
        <v>0</v>
      </c>
      <c r="AN8" s="77" t="s">
        <v>56</v>
      </c>
      <c r="AO8" s="86">
        <v>0</v>
      </c>
      <c r="AP8" s="77" t="s">
        <v>56</v>
      </c>
      <c r="AQ8" s="86">
        <f t="shared" si="0"/>
        <v>0</v>
      </c>
      <c r="AR8" s="89">
        <f t="shared" si="1"/>
        <v>98488.55</v>
      </c>
      <c r="AS8" s="78" t="s">
        <v>60</v>
      </c>
      <c r="AT8" s="86">
        <v>0</v>
      </c>
      <c r="AU8" s="86">
        <v>0</v>
      </c>
      <c r="AV8" s="86">
        <v>0</v>
      </c>
      <c r="AW8" s="86">
        <v>0</v>
      </c>
      <c r="AX8" s="86">
        <v>0</v>
      </c>
      <c r="AY8" s="86">
        <v>0</v>
      </c>
    </row>
    <row r="9" spans="1:51" s="73" customFormat="1" ht="31.5" x14ac:dyDescent="0.25">
      <c r="B9" s="74" t="s">
        <v>137</v>
      </c>
      <c r="C9" s="75" t="s">
        <v>324</v>
      </c>
      <c r="D9" s="75">
        <v>1</v>
      </c>
      <c r="E9" s="74" t="s">
        <v>872</v>
      </c>
      <c r="F9" s="76" t="s">
        <v>54</v>
      </c>
      <c r="G9" s="75">
        <v>21101</v>
      </c>
      <c r="H9" s="76" t="s">
        <v>868</v>
      </c>
      <c r="I9" s="74" t="s">
        <v>56</v>
      </c>
      <c r="J9" s="74" t="s">
        <v>56</v>
      </c>
      <c r="K9" s="74" t="s">
        <v>56</v>
      </c>
      <c r="L9" s="75" t="s">
        <v>57</v>
      </c>
      <c r="M9" s="17" t="s">
        <v>1497</v>
      </c>
      <c r="N9" s="74" t="s">
        <v>54</v>
      </c>
      <c r="O9" s="86">
        <v>0</v>
      </c>
      <c r="P9" s="86">
        <v>36639.599999999999</v>
      </c>
      <c r="Q9" s="86">
        <v>0</v>
      </c>
      <c r="R9" s="86">
        <v>40983.53</v>
      </c>
      <c r="S9" s="86">
        <v>0</v>
      </c>
      <c r="T9" s="77" t="s">
        <v>56</v>
      </c>
      <c r="U9" s="86">
        <v>5500</v>
      </c>
      <c r="V9" s="77" t="s">
        <v>874</v>
      </c>
      <c r="W9" s="86">
        <v>0</v>
      </c>
      <c r="X9" s="86">
        <v>0</v>
      </c>
      <c r="Y9" s="77" t="s">
        <v>56</v>
      </c>
      <c r="Z9" s="86">
        <v>5500</v>
      </c>
      <c r="AA9" s="77" t="s">
        <v>874</v>
      </c>
      <c r="AB9" s="86">
        <v>0</v>
      </c>
      <c r="AC9" s="86">
        <v>0</v>
      </c>
      <c r="AD9" s="77" t="s">
        <v>56</v>
      </c>
      <c r="AE9" s="86">
        <v>5500</v>
      </c>
      <c r="AF9" s="77" t="s">
        <v>874</v>
      </c>
      <c r="AG9" s="86">
        <v>0</v>
      </c>
      <c r="AH9" s="86">
        <v>0</v>
      </c>
      <c r="AI9" s="77" t="s">
        <v>56</v>
      </c>
      <c r="AJ9" s="86">
        <v>5500</v>
      </c>
      <c r="AK9" s="77" t="s">
        <v>874</v>
      </c>
      <c r="AL9" s="86">
        <v>0</v>
      </c>
      <c r="AM9" s="86">
        <v>0</v>
      </c>
      <c r="AN9" s="77" t="s">
        <v>56</v>
      </c>
      <c r="AO9" s="86">
        <v>0</v>
      </c>
      <c r="AP9" s="77" t="s">
        <v>56</v>
      </c>
      <c r="AQ9" s="86">
        <f t="shared" si="0"/>
        <v>0</v>
      </c>
      <c r="AR9" s="89">
        <f t="shared" si="1"/>
        <v>99623.13</v>
      </c>
      <c r="AS9" s="78" t="s">
        <v>60</v>
      </c>
      <c r="AT9" s="86">
        <v>0</v>
      </c>
      <c r="AU9" s="86">
        <v>0</v>
      </c>
      <c r="AV9" s="86">
        <v>0</v>
      </c>
      <c r="AW9" s="86">
        <v>0</v>
      </c>
      <c r="AX9" s="86">
        <v>0</v>
      </c>
      <c r="AY9" s="86">
        <v>0</v>
      </c>
    </row>
    <row r="10" spans="1:51" s="73" customFormat="1" ht="31.5" x14ac:dyDescent="0.25">
      <c r="B10" s="74" t="s">
        <v>137</v>
      </c>
      <c r="C10" s="75" t="s">
        <v>324</v>
      </c>
      <c r="D10" s="75">
        <v>1</v>
      </c>
      <c r="E10" s="74" t="s">
        <v>884</v>
      </c>
      <c r="F10" s="76" t="s">
        <v>54</v>
      </c>
      <c r="G10" s="75">
        <v>21102</v>
      </c>
      <c r="H10" s="76" t="s">
        <v>881</v>
      </c>
      <c r="I10" s="74" t="s">
        <v>56</v>
      </c>
      <c r="J10" s="74" t="s">
        <v>56</v>
      </c>
      <c r="K10" s="74" t="s">
        <v>56</v>
      </c>
      <c r="L10" s="75" t="s">
        <v>61</v>
      </c>
      <c r="M10" s="17" t="s">
        <v>885</v>
      </c>
      <c r="N10" s="74" t="s">
        <v>54</v>
      </c>
      <c r="O10" s="86">
        <v>0</v>
      </c>
      <c r="P10" s="86">
        <v>90865.91</v>
      </c>
      <c r="Q10" s="86">
        <v>0</v>
      </c>
      <c r="R10" s="86">
        <v>7000</v>
      </c>
      <c r="S10" s="86">
        <v>0</v>
      </c>
      <c r="T10" s="77" t="s">
        <v>56</v>
      </c>
      <c r="U10" s="86">
        <v>5500</v>
      </c>
      <c r="V10" s="77" t="s">
        <v>874</v>
      </c>
      <c r="W10" s="86">
        <v>0</v>
      </c>
      <c r="X10" s="86">
        <v>0</v>
      </c>
      <c r="Y10" s="77" t="s">
        <v>56</v>
      </c>
      <c r="Z10" s="86">
        <v>5500</v>
      </c>
      <c r="AA10" s="77" t="s">
        <v>874</v>
      </c>
      <c r="AB10" s="86">
        <v>0</v>
      </c>
      <c r="AC10" s="86">
        <v>0</v>
      </c>
      <c r="AD10" s="77" t="s">
        <v>56</v>
      </c>
      <c r="AE10" s="86">
        <v>5500</v>
      </c>
      <c r="AF10" s="77" t="s">
        <v>874</v>
      </c>
      <c r="AG10" s="86">
        <v>0</v>
      </c>
      <c r="AH10" s="86">
        <v>0</v>
      </c>
      <c r="AI10" s="77" t="s">
        <v>56</v>
      </c>
      <c r="AJ10" s="86">
        <v>5500</v>
      </c>
      <c r="AK10" s="77" t="s">
        <v>874</v>
      </c>
      <c r="AL10" s="86">
        <v>0</v>
      </c>
      <c r="AM10" s="86">
        <v>0</v>
      </c>
      <c r="AN10" s="77" t="s">
        <v>56</v>
      </c>
      <c r="AO10" s="86">
        <v>0</v>
      </c>
      <c r="AP10" s="77" t="s">
        <v>56</v>
      </c>
      <c r="AQ10" s="86">
        <f t="shared" si="0"/>
        <v>0</v>
      </c>
      <c r="AR10" s="89">
        <f t="shared" si="1"/>
        <v>119865.91</v>
      </c>
      <c r="AS10" s="78" t="s">
        <v>60</v>
      </c>
      <c r="AT10" s="86">
        <v>0</v>
      </c>
      <c r="AU10" s="86">
        <v>0</v>
      </c>
      <c r="AV10" s="86">
        <v>0</v>
      </c>
      <c r="AW10" s="86">
        <v>0</v>
      </c>
      <c r="AX10" s="86">
        <v>0</v>
      </c>
      <c r="AY10" s="86">
        <v>0</v>
      </c>
    </row>
    <row r="11" spans="1:51" s="73" customFormat="1" ht="31.5" x14ac:dyDescent="0.25">
      <c r="B11" s="74" t="s">
        <v>137</v>
      </c>
      <c r="C11" s="75" t="s">
        <v>324</v>
      </c>
      <c r="D11" s="75">
        <v>1</v>
      </c>
      <c r="E11" s="74" t="s">
        <v>884</v>
      </c>
      <c r="F11" s="76" t="s">
        <v>54</v>
      </c>
      <c r="G11" s="75">
        <v>21102</v>
      </c>
      <c r="H11" s="76" t="s">
        <v>881</v>
      </c>
      <c r="I11" s="74" t="s">
        <v>56</v>
      </c>
      <c r="J11" s="74" t="s">
        <v>56</v>
      </c>
      <c r="K11" s="74" t="s">
        <v>56</v>
      </c>
      <c r="L11" s="75" t="s">
        <v>57</v>
      </c>
      <c r="M11" s="17" t="s">
        <v>1498</v>
      </c>
      <c r="N11" s="74" t="s">
        <v>54</v>
      </c>
      <c r="O11" s="86">
        <v>0</v>
      </c>
      <c r="P11" s="86">
        <v>34073.120000000003</v>
      </c>
      <c r="Q11" s="86">
        <v>0</v>
      </c>
      <c r="R11" s="86">
        <v>77546.13</v>
      </c>
      <c r="S11" s="86">
        <v>0</v>
      </c>
      <c r="T11" s="77" t="s">
        <v>56</v>
      </c>
      <c r="U11" s="86">
        <v>5500</v>
      </c>
      <c r="V11" s="77" t="s">
        <v>874</v>
      </c>
      <c r="W11" s="86">
        <v>0</v>
      </c>
      <c r="X11" s="86">
        <v>0</v>
      </c>
      <c r="Y11" s="77" t="s">
        <v>56</v>
      </c>
      <c r="Z11" s="86">
        <v>5500</v>
      </c>
      <c r="AA11" s="77" t="s">
        <v>874</v>
      </c>
      <c r="AB11" s="86">
        <v>0</v>
      </c>
      <c r="AC11" s="86">
        <v>0</v>
      </c>
      <c r="AD11" s="77" t="s">
        <v>56</v>
      </c>
      <c r="AE11" s="86">
        <v>5500</v>
      </c>
      <c r="AF11" s="77" t="s">
        <v>874</v>
      </c>
      <c r="AG11" s="86">
        <v>0</v>
      </c>
      <c r="AH11" s="86">
        <v>0</v>
      </c>
      <c r="AI11" s="77" t="s">
        <v>56</v>
      </c>
      <c r="AJ11" s="86">
        <v>5500</v>
      </c>
      <c r="AK11" s="77" t="s">
        <v>874</v>
      </c>
      <c r="AL11" s="86">
        <v>0</v>
      </c>
      <c r="AM11" s="86">
        <v>0</v>
      </c>
      <c r="AN11" s="77" t="s">
        <v>56</v>
      </c>
      <c r="AO11" s="86">
        <v>0</v>
      </c>
      <c r="AP11" s="77" t="s">
        <v>56</v>
      </c>
      <c r="AQ11" s="86">
        <f t="shared" si="0"/>
        <v>0</v>
      </c>
      <c r="AR11" s="89">
        <f t="shared" si="1"/>
        <v>133619.25</v>
      </c>
      <c r="AS11" s="78" t="s">
        <v>60</v>
      </c>
      <c r="AT11" s="86">
        <v>0</v>
      </c>
      <c r="AU11" s="86">
        <v>0</v>
      </c>
      <c r="AV11" s="86">
        <v>0</v>
      </c>
      <c r="AW11" s="86">
        <v>0</v>
      </c>
      <c r="AX11" s="86">
        <v>0</v>
      </c>
      <c r="AY11" s="86">
        <v>0</v>
      </c>
    </row>
    <row r="12" spans="1:51" s="73" customFormat="1" ht="31.5" x14ac:dyDescent="0.25">
      <c r="B12" s="74" t="s">
        <v>137</v>
      </c>
      <c r="C12" s="75" t="s">
        <v>324</v>
      </c>
      <c r="D12" s="75">
        <v>1</v>
      </c>
      <c r="E12" s="74" t="s">
        <v>888</v>
      </c>
      <c r="F12" s="76" t="s">
        <v>54</v>
      </c>
      <c r="G12" s="75">
        <v>21103</v>
      </c>
      <c r="H12" s="76" t="s">
        <v>355</v>
      </c>
      <c r="I12" s="74">
        <v>23310000</v>
      </c>
      <c r="J12" s="74" t="s">
        <v>889</v>
      </c>
      <c r="K12" s="74" t="s">
        <v>890</v>
      </c>
      <c r="L12" s="75" t="s">
        <v>61</v>
      </c>
      <c r="M12" s="17" t="s">
        <v>891</v>
      </c>
      <c r="N12" s="74" t="s">
        <v>54</v>
      </c>
      <c r="O12" s="86">
        <v>1499.84</v>
      </c>
      <c r="P12" s="86">
        <v>105119.75</v>
      </c>
      <c r="Q12" s="86">
        <v>72000</v>
      </c>
      <c r="R12" s="86">
        <v>10633.05</v>
      </c>
      <c r="S12" s="86">
        <v>41400</v>
      </c>
      <c r="T12" s="77" t="s">
        <v>1489</v>
      </c>
      <c r="U12" s="86">
        <v>5500</v>
      </c>
      <c r="V12" s="77" t="s">
        <v>874</v>
      </c>
      <c r="W12" s="86"/>
      <c r="X12" s="86">
        <v>0</v>
      </c>
      <c r="Y12" s="77" t="s">
        <v>56</v>
      </c>
      <c r="Z12" s="86">
        <v>5500</v>
      </c>
      <c r="AA12" s="77" t="s">
        <v>874</v>
      </c>
      <c r="AB12" s="86"/>
      <c r="AC12" s="86">
        <v>0</v>
      </c>
      <c r="AD12" s="77" t="s">
        <v>56</v>
      </c>
      <c r="AE12" s="86">
        <v>5500</v>
      </c>
      <c r="AF12" s="77" t="s">
        <v>874</v>
      </c>
      <c r="AG12" s="86"/>
      <c r="AH12" s="86">
        <v>0</v>
      </c>
      <c r="AI12" s="77" t="s">
        <v>56</v>
      </c>
      <c r="AJ12" s="86">
        <v>5500</v>
      </c>
      <c r="AK12" s="77" t="s">
        <v>874</v>
      </c>
      <c r="AL12" s="86"/>
      <c r="AM12" s="86">
        <v>0</v>
      </c>
      <c r="AN12" s="77" t="s">
        <v>56</v>
      </c>
      <c r="AO12" s="86">
        <v>0</v>
      </c>
      <c r="AP12" s="77" t="s">
        <v>56</v>
      </c>
      <c r="AQ12" s="86">
        <f t="shared" si="0"/>
        <v>114899.84</v>
      </c>
      <c r="AR12" s="89">
        <f t="shared" si="1"/>
        <v>137752.79999999999</v>
      </c>
      <c r="AS12" s="78" t="s">
        <v>60</v>
      </c>
      <c r="AT12" s="86">
        <v>0</v>
      </c>
      <c r="AU12" s="86">
        <v>0</v>
      </c>
      <c r="AV12" s="86">
        <v>0</v>
      </c>
      <c r="AW12" s="86">
        <v>0</v>
      </c>
      <c r="AX12" s="86">
        <v>0</v>
      </c>
      <c r="AY12" s="86">
        <v>0</v>
      </c>
    </row>
    <row r="13" spans="1:51" s="73" customFormat="1" ht="31.5" x14ac:dyDescent="0.25">
      <c r="B13" s="74" t="s">
        <v>137</v>
      </c>
      <c r="C13" s="75" t="s">
        <v>324</v>
      </c>
      <c r="D13" s="75">
        <v>1</v>
      </c>
      <c r="E13" s="74" t="s">
        <v>888</v>
      </c>
      <c r="F13" s="76" t="s">
        <v>54</v>
      </c>
      <c r="G13" s="75">
        <v>21103</v>
      </c>
      <c r="H13" s="76" t="s">
        <v>355</v>
      </c>
      <c r="I13" s="74">
        <v>23310000</v>
      </c>
      <c r="J13" s="74" t="s">
        <v>892</v>
      </c>
      <c r="K13" s="74" t="s">
        <v>893</v>
      </c>
      <c r="L13" s="75" t="s">
        <v>57</v>
      </c>
      <c r="M13" s="17" t="s">
        <v>894</v>
      </c>
      <c r="N13" s="74" t="s">
        <v>54</v>
      </c>
      <c r="O13" s="86">
        <v>14998.39</v>
      </c>
      <c r="P13" s="86">
        <v>68016.34</v>
      </c>
      <c r="Q13" s="86">
        <v>8000</v>
      </c>
      <c r="R13" s="86">
        <v>55936.66</v>
      </c>
      <c r="S13" s="86">
        <v>3400</v>
      </c>
      <c r="T13" s="77" t="s">
        <v>1489</v>
      </c>
      <c r="U13" s="86">
        <v>5500</v>
      </c>
      <c r="V13" s="77" t="s">
        <v>874</v>
      </c>
      <c r="W13" s="86"/>
      <c r="X13" s="86">
        <v>0</v>
      </c>
      <c r="Y13" s="77" t="s">
        <v>56</v>
      </c>
      <c r="Z13" s="86">
        <v>5500</v>
      </c>
      <c r="AA13" s="77" t="s">
        <v>874</v>
      </c>
      <c r="AB13" s="86"/>
      <c r="AC13" s="86">
        <v>0</v>
      </c>
      <c r="AD13" s="77" t="s">
        <v>56</v>
      </c>
      <c r="AE13" s="86">
        <v>5500</v>
      </c>
      <c r="AF13" s="77" t="s">
        <v>874</v>
      </c>
      <c r="AG13" s="86"/>
      <c r="AH13" s="86">
        <v>0</v>
      </c>
      <c r="AI13" s="77" t="s">
        <v>56</v>
      </c>
      <c r="AJ13" s="86">
        <v>5500</v>
      </c>
      <c r="AK13" s="77" t="s">
        <v>874</v>
      </c>
      <c r="AL13" s="86"/>
      <c r="AM13" s="86">
        <v>0</v>
      </c>
      <c r="AN13" s="77" t="s">
        <v>56</v>
      </c>
      <c r="AO13" s="86">
        <v>0</v>
      </c>
      <c r="AP13" s="77" t="s">
        <v>56</v>
      </c>
      <c r="AQ13" s="86">
        <f t="shared" si="0"/>
        <v>26398.39</v>
      </c>
      <c r="AR13" s="89">
        <f t="shared" si="1"/>
        <v>145953</v>
      </c>
      <c r="AS13" s="78" t="s">
        <v>60</v>
      </c>
      <c r="AT13" s="86">
        <v>0</v>
      </c>
      <c r="AU13" s="86">
        <v>0</v>
      </c>
      <c r="AV13" s="86">
        <v>0</v>
      </c>
      <c r="AW13" s="86">
        <v>0</v>
      </c>
      <c r="AX13" s="86">
        <v>0</v>
      </c>
      <c r="AY13" s="86">
        <v>0</v>
      </c>
    </row>
    <row r="14" spans="1:51" s="73" customFormat="1" ht="31.5" x14ac:dyDescent="0.25">
      <c r="B14" s="74" t="s">
        <v>137</v>
      </c>
      <c r="C14" s="75" t="s">
        <v>324</v>
      </c>
      <c r="D14" s="75">
        <v>1</v>
      </c>
      <c r="E14" s="74" t="s">
        <v>898</v>
      </c>
      <c r="F14" s="76" t="s">
        <v>54</v>
      </c>
      <c r="G14" s="75">
        <v>21104</v>
      </c>
      <c r="H14" s="76" t="s">
        <v>896</v>
      </c>
      <c r="I14" s="74" t="s">
        <v>56</v>
      </c>
      <c r="J14" s="74" t="s">
        <v>56</v>
      </c>
      <c r="K14" s="74" t="s">
        <v>56</v>
      </c>
      <c r="L14" s="75" t="s">
        <v>61</v>
      </c>
      <c r="M14" s="17" t="s">
        <v>899</v>
      </c>
      <c r="N14" s="74" t="s">
        <v>54</v>
      </c>
      <c r="O14" s="86">
        <v>0</v>
      </c>
      <c r="P14" s="86">
        <v>70990.67</v>
      </c>
      <c r="Q14" s="86">
        <v>0</v>
      </c>
      <c r="R14" s="86">
        <v>48000</v>
      </c>
      <c r="S14" s="86">
        <v>0</v>
      </c>
      <c r="T14" s="77" t="s">
        <v>56</v>
      </c>
      <c r="U14" s="86">
        <v>5500</v>
      </c>
      <c r="V14" s="77" t="s">
        <v>874</v>
      </c>
      <c r="W14" s="86">
        <v>0</v>
      </c>
      <c r="X14" s="86">
        <v>0</v>
      </c>
      <c r="Y14" s="77" t="s">
        <v>56</v>
      </c>
      <c r="Z14" s="86">
        <v>5500</v>
      </c>
      <c r="AA14" s="77" t="s">
        <v>874</v>
      </c>
      <c r="AB14" s="86">
        <v>0</v>
      </c>
      <c r="AC14" s="86">
        <v>0</v>
      </c>
      <c r="AD14" s="77" t="s">
        <v>56</v>
      </c>
      <c r="AE14" s="86">
        <v>5500</v>
      </c>
      <c r="AF14" s="77" t="s">
        <v>874</v>
      </c>
      <c r="AG14" s="86">
        <v>0</v>
      </c>
      <c r="AH14" s="86">
        <v>0</v>
      </c>
      <c r="AI14" s="77" t="s">
        <v>56</v>
      </c>
      <c r="AJ14" s="86">
        <v>5500</v>
      </c>
      <c r="AK14" s="77" t="s">
        <v>874</v>
      </c>
      <c r="AL14" s="86">
        <v>0</v>
      </c>
      <c r="AM14" s="86">
        <v>0</v>
      </c>
      <c r="AN14" s="77" t="s">
        <v>56</v>
      </c>
      <c r="AO14" s="86">
        <v>0</v>
      </c>
      <c r="AP14" s="77" t="s">
        <v>56</v>
      </c>
      <c r="AQ14" s="86">
        <f t="shared" si="0"/>
        <v>0</v>
      </c>
      <c r="AR14" s="89">
        <f t="shared" si="1"/>
        <v>140990.66999999998</v>
      </c>
      <c r="AS14" s="78" t="s">
        <v>60</v>
      </c>
      <c r="AT14" s="86">
        <v>0</v>
      </c>
      <c r="AU14" s="86">
        <v>0</v>
      </c>
      <c r="AV14" s="86">
        <v>0</v>
      </c>
      <c r="AW14" s="86">
        <v>0</v>
      </c>
      <c r="AX14" s="86">
        <v>0</v>
      </c>
      <c r="AY14" s="86">
        <v>0</v>
      </c>
    </row>
    <row r="15" spans="1:51" s="73" customFormat="1" ht="31.5" x14ac:dyDescent="0.25">
      <c r="B15" s="74" t="s">
        <v>137</v>
      </c>
      <c r="C15" s="75" t="s">
        <v>324</v>
      </c>
      <c r="D15" s="75">
        <v>1</v>
      </c>
      <c r="E15" s="74" t="s">
        <v>898</v>
      </c>
      <c r="F15" s="76" t="s">
        <v>54</v>
      </c>
      <c r="G15" s="75">
        <v>21104</v>
      </c>
      <c r="H15" s="76" t="s">
        <v>896</v>
      </c>
      <c r="I15" s="74" t="s">
        <v>56</v>
      </c>
      <c r="J15" s="74" t="s">
        <v>56</v>
      </c>
      <c r="K15" s="74" t="s">
        <v>56</v>
      </c>
      <c r="L15" s="75" t="s">
        <v>57</v>
      </c>
      <c r="M15" s="17" t="s">
        <v>900</v>
      </c>
      <c r="N15" s="74" t="s">
        <v>54</v>
      </c>
      <c r="O15" s="86">
        <v>0</v>
      </c>
      <c r="P15" s="86">
        <v>33703.24</v>
      </c>
      <c r="Q15" s="86">
        <v>0</v>
      </c>
      <c r="R15" s="86">
        <v>61498.55</v>
      </c>
      <c r="S15" s="86">
        <v>0</v>
      </c>
      <c r="T15" s="77" t="s">
        <v>56</v>
      </c>
      <c r="U15" s="86">
        <v>5500</v>
      </c>
      <c r="V15" s="77" t="s">
        <v>874</v>
      </c>
      <c r="W15" s="86">
        <v>0</v>
      </c>
      <c r="X15" s="86">
        <v>0</v>
      </c>
      <c r="Y15" s="77" t="s">
        <v>56</v>
      </c>
      <c r="Z15" s="86">
        <v>5500</v>
      </c>
      <c r="AA15" s="77" t="s">
        <v>874</v>
      </c>
      <c r="AB15" s="86">
        <v>0</v>
      </c>
      <c r="AC15" s="86">
        <v>0</v>
      </c>
      <c r="AD15" s="77" t="s">
        <v>56</v>
      </c>
      <c r="AE15" s="86">
        <v>5500</v>
      </c>
      <c r="AF15" s="77" t="s">
        <v>874</v>
      </c>
      <c r="AG15" s="86">
        <v>0</v>
      </c>
      <c r="AH15" s="86">
        <v>0</v>
      </c>
      <c r="AI15" s="77" t="s">
        <v>56</v>
      </c>
      <c r="AJ15" s="86">
        <v>5500</v>
      </c>
      <c r="AK15" s="77" t="s">
        <v>874</v>
      </c>
      <c r="AL15" s="86">
        <v>0</v>
      </c>
      <c r="AM15" s="86">
        <v>0</v>
      </c>
      <c r="AN15" s="77" t="s">
        <v>56</v>
      </c>
      <c r="AO15" s="86">
        <v>0</v>
      </c>
      <c r="AP15" s="77" t="s">
        <v>56</v>
      </c>
      <c r="AQ15" s="86">
        <f t="shared" si="0"/>
        <v>0</v>
      </c>
      <c r="AR15" s="89">
        <f t="shared" si="1"/>
        <v>117201.79000000001</v>
      </c>
      <c r="AS15" s="78" t="s">
        <v>60</v>
      </c>
      <c r="AT15" s="86">
        <v>0</v>
      </c>
      <c r="AU15" s="86">
        <v>0</v>
      </c>
      <c r="AV15" s="86">
        <v>0</v>
      </c>
      <c r="AW15" s="86">
        <v>0</v>
      </c>
      <c r="AX15" s="86">
        <v>0</v>
      </c>
      <c r="AY15" s="86">
        <v>0</v>
      </c>
    </row>
    <row r="16" spans="1:51" s="73" customFormat="1" ht="31.5" x14ac:dyDescent="0.25">
      <c r="B16" s="74" t="s">
        <v>137</v>
      </c>
      <c r="C16" s="75" t="s">
        <v>324</v>
      </c>
      <c r="D16" s="75">
        <v>1</v>
      </c>
      <c r="E16" s="74" t="s">
        <v>905</v>
      </c>
      <c r="F16" s="76" t="s">
        <v>54</v>
      </c>
      <c r="G16" s="75">
        <v>21105</v>
      </c>
      <c r="H16" s="76" t="s">
        <v>902</v>
      </c>
      <c r="I16" s="74" t="s">
        <v>56</v>
      </c>
      <c r="J16" s="74" t="s">
        <v>56</v>
      </c>
      <c r="K16" s="74" t="s">
        <v>56</v>
      </c>
      <c r="L16" s="75" t="s">
        <v>61</v>
      </c>
      <c r="M16" s="17" t="s">
        <v>906</v>
      </c>
      <c r="N16" s="74" t="s">
        <v>54</v>
      </c>
      <c r="O16" s="86">
        <v>0</v>
      </c>
      <c r="P16" s="86">
        <v>60848.03</v>
      </c>
      <c r="Q16" s="86">
        <v>0</v>
      </c>
      <c r="R16" s="86">
        <v>54300</v>
      </c>
      <c r="S16" s="86">
        <v>0</v>
      </c>
      <c r="T16" s="77" t="s">
        <v>56</v>
      </c>
      <c r="U16" s="86">
        <v>5500</v>
      </c>
      <c r="V16" s="77" t="s">
        <v>874</v>
      </c>
      <c r="W16" s="86">
        <v>0</v>
      </c>
      <c r="X16" s="86">
        <v>0</v>
      </c>
      <c r="Y16" s="77" t="s">
        <v>56</v>
      </c>
      <c r="Z16" s="86">
        <v>5500</v>
      </c>
      <c r="AA16" s="77" t="s">
        <v>874</v>
      </c>
      <c r="AB16" s="86">
        <v>0</v>
      </c>
      <c r="AC16" s="86">
        <v>0</v>
      </c>
      <c r="AD16" s="77" t="s">
        <v>56</v>
      </c>
      <c r="AE16" s="86">
        <v>5500</v>
      </c>
      <c r="AF16" s="77" t="s">
        <v>874</v>
      </c>
      <c r="AG16" s="86">
        <v>0</v>
      </c>
      <c r="AH16" s="86">
        <v>0</v>
      </c>
      <c r="AI16" s="77" t="s">
        <v>56</v>
      </c>
      <c r="AJ16" s="86">
        <v>5500</v>
      </c>
      <c r="AK16" s="77" t="s">
        <v>874</v>
      </c>
      <c r="AL16" s="86">
        <v>0</v>
      </c>
      <c r="AM16" s="86">
        <v>0</v>
      </c>
      <c r="AN16" s="77" t="s">
        <v>56</v>
      </c>
      <c r="AO16" s="86">
        <v>0</v>
      </c>
      <c r="AP16" s="77" t="s">
        <v>56</v>
      </c>
      <c r="AQ16" s="86">
        <f t="shared" si="0"/>
        <v>0</v>
      </c>
      <c r="AR16" s="89">
        <f t="shared" si="1"/>
        <v>137148.03</v>
      </c>
      <c r="AS16" s="78" t="s">
        <v>60</v>
      </c>
      <c r="AT16" s="86">
        <v>0</v>
      </c>
      <c r="AU16" s="86">
        <v>0</v>
      </c>
      <c r="AV16" s="86">
        <v>0</v>
      </c>
      <c r="AW16" s="86">
        <v>0</v>
      </c>
      <c r="AX16" s="86">
        <v>0</v>
      </c>
      <c r="AY16" s="86">
        <v>0</v>
      </c>
    </row>
    <row r="17" spans="2:51" s="73" customFormat="1" ht="31.5" x14ac:dyDescent="0.25">
      <c r="B17" s="74" t="s">
        <v>137</v>
      </c>
      <c r="C17" s="75" t="s">
        <v>324</v>
      </c>
      <c r="D17" s="75">
        <v>1</v>
      </c>
      <c r="E17" s="74" t="s">
        <v>905</v>
      </c>
      <c r="F17" s="76" t="s">
        <v>54</v>
      </c>
      <c r="G17" s="75">
        <v>21105</v>
      </c>
      <c r="H17" s="76" t="s">
        <v>902</v>
      </c>
      <c r="I17" s="74" t="s">
        <v>56</v>
      </c>
      <c r="J17" s="74" t="s">
        <v>56</v>
      </c>
      <c r="K17" s="74" t="s">
        <v>56</v>
      </c>
      <c r="L17" s="75" t="s">
        <v>57</v>
      </c>
      <c r="M17" s="17" t="s">
        <v>907</v>
      </c>
      <c r="N17" s="74" t="s">
        <v>54</v>
      </c>
      <c r="O17" s="86">
        <v>0</v>
      </c>
      <c r="P17" s="86">
        <v>33029.94</v>
      </c>
      <c r="Q17" s="86">
        <v>0</v>
      </c>
      <c r="R17" s="86">
        <v>70251.95</v>
      </c>
      <c r="S17" s="86">
        <v>0</v>
      </c>
      <c r="T17" s="77" t="s">
        <v>56</v>
      </c>
      <c r="U17" s="86">
        <v>5500</v>
      </c>
      <c r="V17" s="77" t="s">
        <v>874</v>
      </c>
      <c r="W17" s="86">
        <v>0</v>
      </c>
      <c r="X17" s="86">
        <v>0</v>
      </c>
      <c r="Y17" s="77" t="s">
        <v>56</v>
      </c>
      <c r="Z17" s="86">
        <v>5500</v>
      </c>
      <c r="AA17" s="77" t="s">
        <v>874</v>
      </c>
      <c r="AB17" s="86">
        <v>0</v>
      </c>
      <c r="AC17" s="86">
        <v>0</v>
      </c>
      <c r="AD17" s="77" t="s">
        <v>56</v>
      </c>
      <c r="AE17" s="86">
        <v>5500</v>
      </c>
      <c r="AF17" s="77" t="s">
        <v>874</v>
      </c>
      <c r="AG17" s="86">
        <v>0</v>
      </c>
      <c r="AH17" s="86">
        <v>0</v>
      </c>
      <c r="AI17" s="77" t="s">
        <v>56</v>
      </c>
      <c r="AJ17" s="86">
        <v>5500</v>
      </c>
      <c r="AK17" s="77" t="s">
        <v>874</v>
      </c>
      <c r="AL17" s="86">
        <v>0</v>
      </c>
      <c r="AM17" s="86">
        <v>0</v>
      </c>
      <c r="AN17" s="77" t="s">
        <v>56</v>
      </c>
      <c r="AO17" s="86">
        <v>0</v>
      </c>
      <c r="AP17" s="77" t="s">
        <v>56</v>
      </c>
      <c r="AQ17" s="86">
        <f t="shared" si="0"/>
        <v>0</v>
      </c>
      <c r="AR17" s="89">
        <f t="shared" si="1"/>
        <v>125281.89</v>
      </c>
      <c r="AS17" s="78" t="s">
        <v>60</v>
      </c>
      <c r="AT17" s="86">
        <v>0</v>
      </c>
      <c r="AU17" s="86">
        <v>0</v>
      </c>
      <c r="AV17" s="86">
        <v>0</v>
      </c>
      <c r="AW17" s="86">
        <v>0</v>
      </c>
      <c r="AX17" s="86">
        <v>0</v>
      </c>
      <c r="AY17" s="86">
        <v>0</v>
      </c>
    </row>
    <row r="18" spans="2:51" s="73" customFormat="1" ht="31.5" x14ac:dyDescent="0.25">
      <c r="B18" s="74" t="s">
        <v>137</v>
      </c>
      <c r="C18" s="75" t="s">
        <v>324</v>
      </c>
      <c r="D18" s="75">
        <v>1</v>
      </c>
      <c r="E18" s="74" t="s">
        <v>911</v>
      </c>
      <c r="F18" s="76" t="s">
        <v>54</v>
      </c>
      <c r="G18" s="75">
        <v>21501</v>
      </c>
      <c r="H18" s="76" t="s">
        <v>909</v>
      </c>
      <c r="I18" s="74" t="s">
        <v>56</v>
      </c>
      <c r="J18" s="74" t="s">
        <v>56</v>
      </c>
      <c r="K18" s="74" t="s">
        <v>56</v>
      </c>
      <c r="L18" s="75" t="s">
        <v>61</v>
      </c>
      <c r="M18" s="17" t="s">
        <v>912</v>
      </c>
      <c r="N18" s="74" t="s">
        <v>54</v>
      </c>
      <c r="O18" s="86">
        <v>0</v>
      </c>
      <c r="P18" s="86">
        <v>34457.22</v>
      </c>
      <c r="Q18" s="86">
        <v>0</v>
      </c>
      <c r="R18" s="86">
        <v>90127.31</v>
      </c>
      <c r="S18" s="86">
        <v>0</v>
      </c>
      <c r="T18" s="77" t="s">
        <v>56</v>
      </c>
      <c r="U18" s="86">
        <v>7000</v>
      </c>
      <c r="V18" s="77" t="s">
        <v>874</v>
      </c>
      <c r="W18" s="86">
        <v>0</v>
      </c>
      <c r="X18" s="86">
        <v>0</v>
      </c>
      <c r="Y18" s="77" t="s">
        <v>56</v>
      </c>
      <c r="Z18" s="86">
        <v>7000</v>
      </c>
      <c r="AA18" s="77" t="s">
        <v>874</v>
      </c>
      <c r="AB18" s="86">
        <v>0</v>
      </c>
      <c r="AC18" s="86">
        <v>0</v>
      </c>
      <c r="AD18" s="77" t="s">
        <v>56</v>
      </c>
      <c r="AE18" s="86">
        <v>7000</v>
      </c>
      <c r="AF18" s="77" t="s">
        <v>874</v>
      </c>
      <c r="AG18" s="86">
        <v>0</v>
      </c>
      <c r="AH18" s="86">
        <v>0</v>
      </c>
      <c r="AI18" s="77" t="s">
        <v>56</v>
      </c>
      <c r="AJ18" s="86">
        <v>7000</v>
      </c>
      <c r="AK18" s="77" t="s">
        <v>874</v>
      </c>
      <c r="AL18" s="86">
        <v>0</v>
      </c>
      <c r="AM18" s="86">
        <v>0</v>
      </c>
      <c r="AN18" s="77" t="s">
        <v>56</v>
      </c>
      <c r="AO18" s="86">
        <v>0</v>
      </c>
      <c r="AP18" s="77" t="s">
        <v>56</v>
      </c>
      <c r="AQ18" s="86">
        <f t="shared" si="0"/>
        <v>0</v>
      </c>
      <c r="AR18" s="89">
        <f t="shared" si="1"/>
        <v>152584.53</v>
      </c>
      <c r="AS18" s="78" t="s">
        <v>60</v>
      </c>
      <c r="AT18" s="86">
        <v>0</v>
      </c>
      <c r="AU18" s="86">
        <v>0</v>
      </c>
      <c r="AV18" s="86">
        <v>0</v>
      </c>
      <c r="AW18" s="86">
        <v>0</v>
      </c>
      <c r="AX18" s="86">
        <v>0</v>
      </c>
      <c r="AY18" s="86">
        <v>0</v>
      </c>
    </row>
    <row r="19" spans="2:51" s="73" customFormat="1" ht="31.5" x14ac:dyDescent="0.25">
      <c r="B19" s="74" t="s">
        <v>137</v>
      </c>
      <c r="C19" s="75" t="s">
        <v>324</v>
      </c>
      <c r="D19" s="75">
        <v>1</v>
      </c>
      <c r="E19" s="74" t="s">
        <v>911</v>
      </c>
      <c r="F19" s="76" t="s">
        <v>54</v>
      </c>
      <c r="G19" s="75">
        <v>21501</v>
      </c>
      <c r="H19" s="76" t="s">
        <v>909</v>
      </c>
      <c r="I19" s="74" t="s">
        <v>56</v>
      </c>
      <c r="J19" s="74" t="s">
        <v>56</v>
      </c>
      <c r="K19" s="74" t="s">
        <v>56</v>
      </c>
      <c r="L19" s="75" t="s">
        <v>57</v>
      </c>
      <c r="M19" s="17" t="s">
        <v>913</v>
      </c>
      <c r="N19" s="74" t="s">
        <v>54</v>
      </c>
      <c r="O19" s="86">
        <v>0</v>
      </c>
      <c r="P19" s="86">
        <v>82197.75</v>
      </c>
      <c r="Q19" s="86">
        <v>0</v>
      </c>
      <c r="R19" s="86">
        <v>90373.64</v>
      </c>
      <c r="S19" s="86">
        <v>0</v>
      </c>
      <c r="T19" s="77" t="s">
        <v>56</v>
      </c>
      <c r="U19" s="86">
        <v>7000</v>
      </c>
      <c r="V19" s="77" t="s">
        <v>874</v>
      </c>
      <c r="W19" s="86">
        <v>0</v>
      </c>
      <c r="X19" s="86">
        <v>0</v>
      </c>
      <c r="Y19" s="77" t="s">
        <v>56</v>
      </c>
      <c r="Z19" s="86">
        <v>7000</v>
      </c>
      <c r="AA19" s="77" t="s">
        <v>874</v>
      </c>
      <c r="AB19" s="86">
        <v>0</v>
      </c>
      <c r="AC19" s="86">
        <v>0</v>
      </c>
      <c r="AD19" s="77" t="s">
        <v>56</v>
      </c>
      <c r="AE19" s="86">
        <v>7000</v>
      </c>
      <c r="AF19" s="77" t="s">
        <v>874</v>
      </c>
      <c r="AG19" s="86">
        <v>0</v>
      </c>
      <c r="AH19" s="86">
        <v>0</v>
      </c>
      <c r="AI19" s="77" t="s">
        <v>56</v>
      </c>
      <c r="AJ19" s="86">
        <v>7000</v>
      </c>
      <c r="AK19" s="77" t="s">
        <v>874</v>
      </c>
      <c r="AL19" s="86">
        <v>0</v>
      </c>
      <c r="AM19" s="86">
        <v>0</v>
      </c>
      <c r="AN19" s="77" t="s">
        <v>56</v>
      </c>
      <c r="AO19" s="86">
        <v>0</v>
      </c>
      <c r="AP19" s="77" t="s">
        <v>56</v>
      </c>
      <c r="AQ19" s="86">
        <f t="shared" si="0"/>
        <v>0</v>
      </c>
      <c r="AR19" s="89">
        <f t="shared" si="1"/>
        <v>200571.39</v>
      </c>
      <c r="AS19" s="78" t="s">
        <v>60</v>
      </c>
      <c r="AT19" s="86">
        <v>0</v>
      </c>
      <c r="AU19" s="86">
        <v>0</v>
      </c>
      <c r="AV19" s="86">
        <v>0</v>
      </c>
      <c r="AW19" s="86">
        <v>0</v>
      </c>
      <c r="AX19" s="86">
        <v>0</v>
      </c>
      <c r="AY19" s="86">
        <v>0</v>
      </c>
    </row>
    <row r="20" spans="2:51" s="73" customFormat="1" ht="31.5" x14ac:dyDescent="0.25">
      <c r="B20" s="74" t="s">
        <v>137</v>
      </c>
      <c r="C20" s="75" t="s">
        <v>324</v>
      </c>
      <c r="D20" s="75">
        <v>1</v>
      </c>
      <c r="E20" s="74" t="s">
        <v>918</v>
      </c>
      <c r="F20" s="76" t="s">
        <v>54</v>
      </c>
      <c r="G20" s="75">
        <v>21502</v>
      </c>
      <c r="H20" s="76" t="s">
        <v>915</v>
      </c>
      <c r="I20" s="74" t="s">
        <v>56</v>
      </c>
      <c r="J20" s="74" t="s">
        <v>56</v>
      </c>
      <c r="K20" s="74" t="s">
        <v>56</v>
      </c>
      <c r="L20" s="75" t="s">
        <v>61</v>
      </c>
      <c r="M20" s="17" t="s">
        <v>919</v>
      </c>
      <c r="N20" s="74" t="s">
        <v>54</v>
      </c>
      <c r="O20" s="86">
        <v>0</v>
      </c>
      <c r="P20" s="86">
        <v>50894.82</v>
      </c>
      <c r="Q20" s="86">
        <v>0</v>
      </c>
      <c r="R20" s="86">
        <v>66177.58</v>
      </c>
      <c r="S20" s="86">
        <v>0</v>
      </c>
      <c r="T20" s="77" t="s">
        <v>56</v>
      </c>
      <c r="U20" s="86">
        <v>7000</v>
      </c>
      <c r="V20" s="77" t="s">
        <v>874</v>
      </c>
      <c r="W20" s="86">
        <v>0</v>
      </c>
      <c r="X20" s="86">
        <v>0</v>
      </c>
      <c r="Y20" s="77" t="s">
        <v>56</v>
      </c>
      <c r="Z20" s="86">
        <v>7000</v>
      </c>
      <c r="AA20" s="77" t="s">
        <v>874</v>
      </c>
      <c r="AB20" s="86">
        <v>0</v>
      </c>
      <c r="AC20" s="86">
        <v>0</v>
      </c>
      <c r="AD20" s="77" t="s">
        <v>56</v>
      </c>
      <c r="AE20" s="86">
        <v>7000</v>
      </c>
      <c r="AF20" s="77" t="s">
        <v>874</v>
      </c>
      <c r="AG20" s="86">
        <v>0</v>
      </c>
      <c r="AH20" s="86">
        <v>0</v>
      </c>
      <c r="AI20" s="77" t="s">
        <v>56</v>
      </c>
      <c r="AJ20" s="86">
        <v>7000</v>
      </c>
      <c r="AK20" s="77" t="s">
        <v>874</v>
      </c>
      <c r="AL20" s="86">
        <v>0</v>
      </c>
      <c r="AM20" s="86">
        <v>0</v>
      </c>
      <c r="AN20" s="77" t="s">
        <v>56</v>
      </c>
      <c r="AO20" s="86">
        <v>0</v>
      </c>
      <c r="AP20" s="77" t="s">
        <v>56</v>
      </c>
      <c r="AQ20" s="86">
        <f t="shared" si="0"/>
        <v>0</v>
      </c>
      <c r="AR20" s="89">
        <f t="shared" si="1"/>
        <v>145072.4</v>
      </c>
      <c r="AS20" s="78" t="s">
        <v>60</v>
      </c>
      <c r="AT20" s="86">
        <v>0</v>
      </c>
      <c r="AU20" s="86">
        <v>0</v>
      </c>
      <c r="AV20" s="86">
        <v>0</v>
      </c>
      <c r="AW20" s="86">
        <v>0</v>
      </c>
      <c r="AX20" s="86">
        <v>0</v>
      </c>
      <c r="AY20" s="86">
        <v>0</v>
      </c>
    </row>
    <row r="21" spans="2:51" s="73" customFormat="1" ht="31.5" x14ac:dyDescent="0.25">
      <c r="B21" s="74" t="s">
        <v>137</v>
      </c>
      <c r="C21" s="75" t="s">
        <v>324</v>
      </c>
      <c r="D21" s="75">
        <v>1</v>
      </c>
      <c r="E21" s="74" t="s">
        <v>918</v>
      </c>
      <c r="F21" s="76" t="s">
        <v>54</v>
      </c>
      <c r="G21" s="75">
        <v>21502</v>
      </c>
      <c r="H21" s="76" t="s">
        <v>915</v>
      </c>
      <c r="I21" s="74" t="s">
        <v>56</v>
      </c>
      <c r="J21" s="74" t="s">
        <v>56</v>
      </c>
      <c r="K21" s="74" t="s">
        <v>56</v>
      </c>
      <c r="L21" s="75" t="s">
        <v>57</v>
      </c>
      <c r="M21" s="17" t="s">
        <v>920</v>
      </c>
      <c r="N21" s="74" t="s">
        <v>54</v>
      </c>
      <c r="O21" s="86">
        <v>0</v>
      </c>
      <c r="P21" s="86">
        <v>64152.58</v>
      </c>
      <c r="Q21" s="86">
        <v>0</v>
      </c>
      <c r="R21" s="86">
        <v>99870.19</v>
      </c>
      <c r="S21" s="86">
        <v>0</v>
      </c>
      <c r="T21" s="77" t="s">
        <v>56</v>
      </c>
      <c r="U21" s="86">
        <v>7000</v>
      </c>
      <c r="V21" s="77" t="s">
        <v>874</v>
      </c>
      <c r="W21" s="86">
        <v>0</v>
      </c>
      <c r="X21" s="86">
        <v>0</v>
      </c>
      <c r="Y21" s="77" t="s">
        <v>56</v>
      </c>
      <c r="Z21" s="86">
        <v>7000</v>
      </c>
      <c r="AA21" s="77" t="s">
        <v>874</v>
      </c>
      <c r="AB21" s="86">
        <v>0</v>
      </c>
      <c r="AC21" s="86">
        <v>0</v>
      </c>
      <c r="AD21" s="77" t="s">
        <v>56</v>
      </c>
      <c r="AE21" s="86">
        <v>7000</v>
      </c>
      <c r="AF21" s="77" t="s">
        <v>874</v>
      </c>
      <c r="AG21" s="86">
        <v>0</v>
      </c>
      <c r="AH21" s="86">
        <v>0</v>
      </c>
      <c r="AI21" s="77" t="s">
        <v>56</v>
      </c>
      <c r="AJ21" s="86">
        <v>7000</v>
      </c>
      <c r="AK21" s="77" t="s">
        <v>874</v>
      </c>
      <c r="AL21" s="86">
        <v>0</v>
      </c>
      <c r="AM21" s="86">
        <v>0</v>
      </c>
      <c r="AN21" s="77" t="s">
        <v>56</v>
      </c>
      <c r="AO21" s="86">
        <v>0</v>
      </c>
      <c r="AP21" s="77" t="s">
        <v>56</v>
      </c>
      <c r="AQ21" s="86">
        <f t="shared" si="0"/>
        <v>0</v>
      </c>
      <c r="AR21" s="89">
        <f t="shared" si="1"/>
        <v>192022.77000000002</v>
      </c>
      <c r="AS21" s="78" t="s">
        <v>60</v>
      </c>
      <c r="AT21" s="86">
        <v>0</v>
      </c>
      <c r="AU21" s="86">
        <v>0</v>
      </c>
      <c r="AV21" s="86">
        <v>0</v>
      </c>
      <c r="AW21" s="86">
        <v>0</v>
      </c>
      <c r="AX21" s="86">
        <v>0</v>
      </c>
      <c r="AY21" s="86">
        <v>0</v>
      </c>
    </row>
    <row r="22" spans="2:51" s="73" customFormat="1" ht="47.25" x14ac:dyDescent="0.25">
      <c r="B22" s="74" t="s">
        <v>137</v>
      </c>
      <c r="C22" s="75" t="s">
        <v>324</v>
      </c>
      <c r="D22" s="75">
        <v>1</v>
      </c>
      <c r="E22" s="74" t="s">
        <v>928</v>
      </c>
      <c r="F22" s="76" t="s">
        <v>54</v>
      </c>
      <c r="G22" s="75">
        <v>21701</v>
      </c>
      <c r="H22" s="76" t="s">
        <v>925</v>
      </c>
      <c r="I22" s="74">
        <v>23310000</v>
      </c>
      <c r="J22" s="74" t="s">
        <v>929</v>
      </c>
      <c r="K22" s="74" t="s">
        <v>890</v>
      </c>
      <c r="L22" s="75" t="s">
        <v>61</v>
      </c>
      <c r="M22" s="17" t="s">
        <v>930</v>
      </c>
      <c r="N22" s="74" t="s">
        <v>54</v>
      </c>
      <c r="O22" s="86">
        <v>0</v>
      </c>
      <c r="P22" s="86">
        <v>110657.1</v>
      </c>
      <c r="Q22" s="86">
        <v>0</v>
      </c>
      <c r="R22" s="86">
        <v>13000</v>
      </c>
      <c r="S22" s="86">
        <v>0</v>
      </c>
      <c r="T22" s="77" t="s">
        <v>56</v>
      </c>
      <c r="U22" s="86">
        <v>30000</v>
      </c>
      <c r="V22" s="77" t="s">
        <v>931</v>
      </c>
      <c r="W22" s="86">
        <v>0</v>
      </c>
      <c r="X22" s="86">
        <v>0</v>
      </c>
      <c r="Y22" s="77" t="s">
        <v>56</v>
      </c>
      <c r="Z22" s="86">
        <v>9000</v>
      </c>
      <c r="AA22" s="77" t="s">
        <v>874</v>
      </c>
      <c r="AB22" s="86">
        <v>0</v>
      </c>
      <c r="AC22" s="86">
        <v>56400</v>
      </c>
      <c r="AD22" s="77" t="s">
        <v>1489</v>
      </c>
      <c r="AE22" s="86">
        <v>9000</v>
      </c>
      <c r="AF22" s="77" t="s">
        <v>874</v>
      </c>
      <c r="AG22" s="86">
        <v>0</v>
      </c>
      <c r="AH22" s="86">
        <v>0</v>
      </c>
      <c r="AI22" s="77" t="s">
        <v>56</v>
      </c>
      <c r="AJ22" s="86">
        <v>9000</v>
      </c>
      <c r="AK22" s="77" t="s">
        <v>874</v>
      </c>
      <c r="AL22" s="86">
        <v>0</v>
      </c>
      <c r="AM22" s="86">
        <v>0</v>
      </c>
      <c r="AN22" s="77" t="s">
        <v>56</v>
      </c>
      <c r="AO22" s="86">
        <v>0</v>
      </c>
      <c r="AP22" s="77" t="s">
        <v>56</v>
      </c>
      <c r="AQ22" s="86">
        <f t="shared" si="0"/>
        <v>56400</v>
      </c>
      <c r="AR22" s="89">
        <f t="shared" si="1"/>
        <v>180657.1</v>
      </c>
      <c r="AS22" s="78" t="s">
        <v>60</v>
      </c>
      <c r="AT22" s="86">
        <v>0</v>
      </c>
      <c r="AU22" s="86">
        <v>0</v>
      </c>
      <c r="AV22" s="86">
        <v>0</v>
      </c>
      <c r="AW22" s="86">
        <v>0</v>
      </c>
      <c r="AX22" s="86">
        <v>0</v>
      </c>
      <c r="AY22" s="86">
        <v>0</v>
      </c>
    </row>
    <row r="23" spans="2:51" s="73" customFormat="1" ht="47.25" x14ac:dyDescent="0.25">
      <c r="B23" s="74" t="s">
        <v>137</v>
      </c>
      <c r="C23" s="75" t="s">
        <v>324</v>
      </c>
      <c r="D23" s="75">
        <v>1</v>
      </c>
      <c r="E23" s="74" t="s">
        <v>928</v>
      </c>
      <c r="F23" s="76" t="s">
        <v>54</v>
      </c>
      <c r="G23" s="75">
        <v>21701</v>
      </c>
      <c r="H23" s="76" t="s">
        <v>925</v>
      </c>
      <c r="I23" s="74" t="s">
        <v>56</v>
      </c>
      <c r="J23" s="74" t="s">
        <v>56</v>
      </c>
      <c r="K23" s="74" t="s">
        <v>56</v>
      </c>
      <c r="L23" s="75" t="s">
        <v>57</v>
      </c>
      <c r="M23" s="17" t="s">
        <v>932</v>
      </c>
      <c r="N23" s="74" t="s">
        <v>54</v>
      </c>
      <c r="O23" s="86">
        <v>0</v>
      </c>
      <c r="P23" s="86">
        <v>84242.6</v>
      </c>
      <c r="Q23" s="86">
        <v>0</v>
      </c>
      <c r="R23" s="86">
        <v>16717.560000000001</v>
      </c>
      <c r="S23" s="86">
        <v>0</v>
      </c>
      <c r="T23" s="77" t="s">
        <v>56</v>
      </c>
      <c r="U23" s="86">
        <v>30000</v>
      </c>
      <c r="V23" s="77" t="s">
        <v>931</v>
      </c>
      <c r="W23" s="86">
        <v>0</v>
      </c>
      <c r="X23" s="86">
        <v>0</v>
      </c>
      <c r="Y23" s="77" t="s">
        <v>56</v>
      </c>
      <c r="Z23" s="86">
        <v>9000</v>
      </c>
      <c r="AA23" s="77" t="s">
        <v>874</v>
      </c>
      <c r="AB23" s="86">
        <v>0</v>
      </c>
      <c r="AC23" s="86">
        <v>5600</v>
      </c>
      <c r="AD23" s="77" t="s">
        <v>1489</v>
      </c>
      <c r="AE23" s="86">
        <v>9000</v>
      </c>
      <c r="AF23" s="77" t="s">
        <v>874</v>
      </c>
      <c r="AG23" s="86">
        <v>0</v>
      </c>
      <c r="AH23" s="86">
        <v>0</v>
      </c>
      <c r="AI23" s="77" t="s">
        <v>56</v>
      </c>
      <c r="AJ23" s="86">
        <v>9000</v>
      </c>
      <c r="AK23" s="77" t="s">
        <v>874</v>
      </c>
      <c r="AL23" s="86">
        <v>0</v>
      </c>
      <c r="AM23" s="86">
        <v>0</v>
      </c>
      <c r="AN23" s="77" t="s">
        <v>56</v>
      </c>
      <c r="AO23" s="86">
        <v>0</v>
      </c>
      <c r="AP23" s="77" t="s">
        <v>56</v>
      </c>
      <c r="AQ23" s="86">
        <f t="shared" si="0"/>
        <v>5600</v>
      </c>
      <c r="AR23" s="89">
        <f t="shared" si="1"/>
        <v>157960.16</v>
      </c>
      <c r="AS23" s="78" t="s">
        <v>60</v>
      </c>
      <c r="AT23" s="86">
        <v>0</v>
      </c>
      <c r="AU23" s="86">
        <v>0</v>
      </c>
      <c r="AV23" s="86">
        <v>0</v>
      </c>
      <c r="AW23" s="86">
        <v>0</v>
      </c>
      <c r="AX23" s="86">
        <v>0</v>
      </c>
      <c r="AY23" s="86">
        <v>0</v>
      </c>
    </row>
    <row r="24" spans="2:51" s="73" customFormat="1" ht="47.25" x14ac:dyDescent="0.25">
      <c r="B24" s="74" t="s">
        <v>137</v>
      </c>
      <c r="C24" s="75" t="s">
        <v>324</v>
      </c>
      <c r="D24" s="75">
        <v>1</v>
      </c>
      <c r="E24" s="74" t="s">
        <v>937</v>
      </c>
      <c r="F24" s="76" t="s">
        <v>938</v>
      </c>
      <c r="G24" s="75">
        <v>21701</v>
      </c>
      <c r="H24" s="76" t="s">
        <v>925</v>
      </c>
      <c r="I24" s="74">
        <v>23310000</v>
      </c>
      <c r="J24" s="74" t="s">
        <v>939</v>
      </c>
      <c r="K24" s="74" t="s">
        <v>940</v>
      </c>
      <c r="L24" s="75" t="s">
        <v>61</v>
      </c>
      <c r="M24" s="17" t="s">
        <v>941</v>
      </c>
      <c r="N24" s="74" t="s">
        <v>942</v>
      </c>
      <c r="O24" s="86">
        <v>272.7</v>
      </c>
      <c r="P24" s="86">
        <v>3932.85</v>
      </c>
      <c r="Q24" s="86">
        <v>0</v>
      </c>
      <c r="R24" s="86">
        <v>1800</v>
      </c>
      <c r="S24" s="86">
        <v>0</v>
      </c>
      <c r="T24" s="77" t="s">
        <v>56</v>
      </c>
      <c r="U24" s="86">
        <v>20200</v>
      </c>
      <c r="V24" s="77" t="s">
        <v>931</v>
      </c>
      <c r="W24" s="86">
        <v>0</v>
      </c>
      <c r="X24" s="86">
        <v>0</v>
      </c>
      <c r="Y24" s="77" t="s">
        <v>56</v>
      </c>
      <c r="Z24" s="86">
        <v>1800</v>
      </c>
      <c r="AA24" s="77" t="s">
        <v>874</v>
      </c>
      <c r="AB24" s="86">
        <v>0</v>
      </c>
      <c r="AC24" s="86">
        <v>34300</v>
      </c>
      <c r="AD24" s="77" t="s">
        <v>1489</v>
      </c>
      <c r="AE24" s="86">
        <v>1800</v>
      </c>
      <c r="AF24" s="77" t="s">
        <v>874</v>
      </c>
      <c r="AG24" s="86">
        <v>0</v>
      </c>
      <c r="AH24" s="86">
        <v>0</v>
      </c>
      <c r="AI24" s="77" t="s">
        <v>56</v>
      </c>
      <c r="AJ24" s="86">
        <v>1800</v>
      </c>
      <c r="AK24" s="77" t="s">
        <v>874</v>
      </c>
      <c r="AL24" s="86">
        <v>0</v>
      </c>
      <c r="AM24" s="86">
        <v>0</v>
      </c>
      <c r="AN24" s="77" t="s">
        <v>56</v>
      </c>
      <c r="AO24" s="86">
        <v>0</v>
      </c>
      <c r="AP24" s="77" t="s">
        <v>56</v>
      </c>
      <c r="AQ24" s="86">
        <f t="shared" si="0"/>
        <v>34572.699999999997</v>
      </c>
      <c r="AR24" s="89">
        <f t="shared" si="1"/>
        <v>31332.85</v>
      </c>
      <c r="AS24" s="78" t="s">
        <v>60</v>
      </c>
      <c r="AT24" s="86">
        <v>0</v>
      </c>
      <c r="AU24" s="86">
        <v>0</v>
      </c>
      <c r="AV24" s="86">
        <v>0</v>
      </c>
      <c r="AW24" s="86">
        <v>0</v>
      </c>
      <c r="AX24" s="86">
        <v>0</v>
      </c>
      <c r="AY24" s="86">
        <v>0</v>
      </c>
    </row>
    <row r="25" spans="2:51" s="73" customFormat="1" ht="47.25" x14ac:dyDescent="0.25">
      <c r="B25" s="74" t="s">
        <v>137</v>
      </c>
      <c r="C25" s="75" t="s">
        <v>324</v>
      </c>
      <c r="D25" s="75">
        <v>1</v>
      </c>
      <c r="E25" s="74" t="s">
        <v>937</v>
      </c>
      <c r="F25" s="76" t="s">
        <v>938</v>
      </c>
      <c r="G25" s="75">
        <v>21701</v>
      </c>
      <c r="H25" s="76" t="s">
        <v>925</v>
      </c>
      <c r="I25" s="74" t="s">
        <v>56</v>
      </c>
      <c r="J25" s="74" t="s">
        <v>56</v>
      </c>
      <c r="K25" s="74" t="s">
        <v>56</v>
      </c>
      <c r="L25" s="75" t="s">
        <v>57</v>
      </c>
      <c r="M25" s="17" t="s">
        <v>943</v>
      </c>
      <c r="N25" s="74" t="s">
        <v>942</v>
      </c>
      <c r="O25" s="86">
        <v>0</v>
      </c>
      <c r="P25" s="86">
        <v>6391.87</v>
      </c>
      <c r="Q25" s="86">
        <v>0</v>
      </c>
      <c r="R25" s="86">
        <v>4986.82</v>
      </c>
      <c r="S25" s="86">
        <v>0</v>
      </c>
      <c r="T25" s="77" t="s">
        <v>56</v>
      </c>
      <c r="U25" s="86">
        <v>20200</v>
      </c>
      <c r="V25" s="77" t="s">
        <v>931</v>
      </c>
      <c r="W25" s="86">
        <v>0</v>
      </c>
      <c r="X25" s="86">
        <v>0</v>
      </c>
      <c r="Y25" s="77" t="s">
        <v>56</v>
      </c>
      <c r="Z25" s="86">
        <v>1800</v>
      </c>
      <c r="AA25" s="77" t="s">
        <v>874</v>
      </c>
      <c r="AB25" s="86">
        <v>0</v>
      </c>
      <c r="AC25" s="86">
        <v>3400</v>
      </c>
      <c r="AD25" s="77" t="s">
        <v>1489</v>
      </c>
      <c r="AE25" s="86">
        <v>1800</v>
      </c>
      <c r="AF25" s="77" t="s">
        <v>874</v>
      </c>
      <c r="AG25" s="86">
        <v>0</v>
      </c>
      <c r="AH25" s="86">
        <v>0</v>
      </c>
      <c r="AI25" s="77" t="s">
        <v>56</v>
      </c>
      <c r="AJ25" s="86">
        <v>1800</v>
      </c>
      <c r="AK25" s="77" t="s">
        <v>874</v>
      </c>
      <c r="AL25" s="86">
        <v>0</v>
      </c>
      <c r="AM25" s="86">
        <v>0</v>
      </c>
      <c r="AN25" s="77" t="s">
        <v>56</v>
      </c>
      <c r="AO25" s="86">
        <v>0</v>
      </c>
      <c r="AP25" s="77" t="s">
        <v>56</v>
      </c>
      <c r="AQ25" s="86">
        <f t="shared" si="0"/>
        <v>3400</v>
      </c>
      <c r="AR25" s="89">
        <f t="shared" si="1"/>
        <v>36978.69</v>
      </c>
      <c r="AS25" s="78" t="s">
        <v>60</v>
      </c>
      <c r="AT25" s="86">
        <v>0</v>
      </c>
      <c r="AU25" s="86">
        <v>0</v>
      </c>
      <c r="AV25" s="86">
        <v>0</v>
      </c>
      <c r="AW25" s="86">
        <v>0</v>
      </c>
      <c r="AX25" s="86">
        <v>0</v>
      </c>
      <c r="AY25" s="86">
        <v>0</v>
      </c>
    </row>
    <row r="26" spans="2:51" s="73" customFormat="1" ht="31.5" x14ac:dyDescent="0.25">
      <c r="B26" s="74" t="s">
        <v>137</v>
      </c>
      <c r="C26" s="75" t="s">
        <v>324</v>
      </c>
      <c r="D26" s="75">
        <v>1</v>
      </c>
      <c r="E26" s="74" t="s">
        <v>955</v>
      </c>
      <c r="F26" s="76" t="s">
        <v>54</v>
      </c>
      <c r="G26" s="75">
        <v>21702</v>
      </c>
      <c r="H26" s="76" t="s">
        <v>949</v>
      </c>
      <c r="I26" s="74">
        <v>23310000</v>
      </c>
      <c r="J26" s="74" t="s">
        <v>956</v>
      </c>
      <c r="K26" s="74" t="s">
        <v>890</v>
      </c>
      <c r="L26" s="75" t="s">
        <v>61</v>
      </c>
      <c r="M26" s="17" t="s">
        <v>957</v>
      </c>
      <c r="N26" s="74" t="s">
        <v>54</v>
      </c>
      <c r="O26" s="86">
        <v>2658.81</v>
      </c>
      <c r="P26" s="86">
        <v>73911.12</v>
      </c>
      <c r="Q26" s="86">
        <v>108000</v>
      </c>
      <c r="R26" s="86">
        <v>48511.19</v>
      </c>
      <c r="S26" s="86">
        <v>94400</v>
      </c>
      <c r="T26" s="77" t="s">
        <v>1489</v>
      </c>
      <c r="U26" s="86">
        <v>9000</v>
      </c>
      <c r="V26" s="77" t="s">
        <v>874</v>
      </c>
      <c r="W26" s="86"/>
      <c r="X26" s="86">
        <v>0</v>
      </c>
      <c r="Y26" s="77" t="s">
        <v>56</v>
      </c>
      <c r="Z26" s="86">
        <v>9000</v>
      </c>
      <c r="AA26" s="77" t="s">
        <v>874</v>
      </c>
      <c r="AB26" s="86"/>
      <c r="AC26" s="86">
        <v>0</v>
      </c>
      <c r="AD26" s="77" t="s">
        <v>56</v>
      </c>
      <c r="AE26" s="86">
        <v>9000</v>
      </c>
      <c r="AF26" s="77" t="s">
        <v>874</v>
      </c>
      <c r="AG26" s="86"/>
      <c r="AH26" s="86">
        <v>0</v>
      </c>
      <c r="AI26" s="77" t="s">
        <v>56</v>
      </c>
      <c r="AJ26" s="86">
        <v>9000</v>
      </c>
      <c r="AK26" s="77" t="s">
        <v>874</v>
      </c>
      <c r="AL26" s="86"/>
      <c r="AM26" s="86">
        <v>0</v>
      </c>
      <c r="AN26" s="77" t="s">
        <v>56</v>
      </c>
      <c r="AO26" s="86">
        <v>0</v>
      </c>
      <c r="AP26" s="77" t="s">
        <v>56</v>
      </c>
      <c r="AQ26" s="86">
        <f t="shared" si="0"/>
        <v>205058.81</v>
      </c>
      <c r="AR26" s="89">
        <f t="shared" si="1"/>
        <v>158422.31</v>
      </c>
      <c r="AS26" s="78" t="s">
        <v>60</v>
      </c>
      <c r="AT26" s="86">
        <v>0</v>
      </c>
      <c r="AU26" s="86">
        <v>0</v>
      </c>
      <c r="AV26" s="86">
        <v>0</v>
      </c>
      <c r="AW26" s="86">
        <v>0</v>
      </c>
      <c r="AX26" s="86">
        <v>0</v>
      </c>
      <c r="AY26" s="86">
        <v>0</v>
      </c>
    </row>
    <row r="27" spans="2:51" s="73" customFormat="1" ht="31.5" x14ac:dyDescent="0.25">
      <c r="B27" s="74" t="s">
        <v>137</v>
      </c>
      <c r="C27" s="75" t="s">
        <v>324</v>
      </c>
      <c r="D27" s="75">
        <v>1</v>
      </c>
      <c r="E27" s="74" t="s">
        <v>955</v>
      </c>
      <c r="F27" s="76" t="s">
        <v>54</v>
      </c>
      <c r="G27" s="75">
        <v>21702</v>
      </c>
      <c r="H27" s="76" t="s">
        <v>949</v>
      </c>
      <c r="I27" s="74">
        <v>23310000</v>
      </c>
      <c r="J27" s="74" t="s">
        <v>958</v>
      </c>
      <c r="K27" s="74" t="s">
        <v>893</v>
      </c>
      <c r="L27" s="75" t="s">
        <v>57</v>
      </c>
      <c r="M27" s="17" t="s">
        <v>959</v>
      </c>
      <c r="N27" s="74" t="s">
        <v>54</v>
      </c>
      <c r="O27" s="86">
        <v>26588.05</v>
      </c>
      <c r="P27" s="86">
        <v>177401.16</v>
      </c>
      <c r="Q27" s="86">
        <v>12000</v>
      </c>
      <c r="R27" s="86">
        <v>49459.49</v>
      </c>
      <c r="S27" s="86">
        <v>8200</v>
      </c>
      <c r="T27" s="77" t="s">
        <v>1489</v>
      </c>
      <c r="U27" s="86">
        <v>9000</v>
      </c>
      <c r="V27" s="77" t="s">
        <v>874</v>
      </c>
      <c r="W27" s="86"/>
      <c r="X27" s="86">
        <v>0</v>
      </c>
      <c r="Y27" s="77" t="s">
        <v>56</v>
      </c>
      <c r="Z27" s="86">
        <v>9000</v>
      </c>
      <c r="AA27" s="77" t="s">
        <v>874</v>
      </c>
      <c r="AB27" s="86"/>
      <c r="AC27" s="86">
        <v>0</v>
      </c>
      <c r="AD27" s="77" t="s">
        <v>56</v>
      </c>
      <c r="AE27" s="86">
        <v>9000</v>
      </c>
      <c r="AF27" s="77" t="s">
        <v>874</v>
      </c>
      <c r="AG27" s="86"/>
      <c r="AH27" s="86">
        <v>0</v>
      </c>
      <c r="AI27" s="77" t="s">
        <v>56</v>
      </c>
      <c r="AJ27" s="86">
        <v>9000</v>
      </c>
      <c r="AK27" s="77" t="s">
        <v>874</v>
      </c>
      <c r="AL27" s="86"/>
      <c r="AM27" s="86">
        <v>0</v>
      </c>
      <c r="AN27" s="77" t="s">
        <v>56</v>
      </c>
      <c r="AO27" s="86">
        <v>0</v>
      </c>
      <c r="AP27" s="77" t="s">
        <v>56</v>
      </c>
      <c r="AQ27" s="86">
        <f t="shared" si="0"/>
        <v>46788.05</v>
      </c>
      <c r="AR27" s="89">
        <f t="shared" si="1"/>
        <v>262860.65000000002</v>
      </c>
      <c r="AS27" s="78" t="s">
        <v>60</v>
      </c>
      <c r="AT27" s="86">
        <v>0</v>
      </c>
      <c r="AU27" s="86">
        <v>0</v>
      </c>
      <c r="AV27" s="86">
        <v>0</v>
      </c>
      <c r="AW27" s="86">
        <v>0</v>
      </c>
      <c r="AX27" s="86">
        <v>0</v>
      </c>
      <c r="AY27" s="86">
        <v>0</v>
      </c>
    </row>
    <row r="28" spans="2:51" s="73" customFormat="1" ht="47.25" x14ac:dyDescent="0.25">
      <c r="B28" s="74" t="s">
        <v>137</v>
      </c>
      <c r="C28" s="75" t="s">
        <v>324</v>
      </c>
      <c r="D28" s="75">
        <v>1</v>
      </c>
      <c r="E28" s="74" t="s">
        <v>963</v>
      </c>
      <c r="F28" s="76" t="s">
        <v>54</v>
      </c>
      <c r="G28" s="75">
        <v>21801</v>
      </c>
      <c r="H28" s="76" t="s">
        <v>961</v>
      </c>
      <c r="I28" s="74">
        <v>23310000</v>
      </c>
      <c r="J28" s="74" t="s">
        <v>964</v>
      </c>
      <c r="K28" s="74" t="s">
        <v>890</v>
      </c>
      <c r="L28" s="75" t="s">
        <v>61</v>
      </c>
      <c r="M28" s="17" t="s">
        <v>965</v>
      </c>
      <c r="N28" s="74" t="s">
        <v>54</v>
      </c>
      <c r="O28" s="86">
        <v>2522.46</v>
      </c>
      <c r="P28" s="86">
        <v>49543.74</v>
      </c>
      <c r="Q28" s="86">
        <v>0</v>
      </c>
      <c r="R28" s="86">
        <v>4000</v>
      </c>
      <c r="S28" s="86">
        <v>0</v>
      </c>
      <c r="T28" s="77" t="s">
        <v>56</v>
      </c>
      <c r="U28" s="86">
        <v>86800</v>
      </c>
      <c r="V28" s="77" t="s">
        <v>931</v>
      </c>
      <c r="W28" s="86">
        <v>0</v>
      </c>
      <c r="X28" s="86">
        <v>150500</v>
      </c>
      <c r="Y28" s="77" t="s">
        <v>1489</v>
      </c>
      <c r="Z28" s="86">
        <v>4000</v>
      </c>
      <c r="AA28" s="77" t="s">
        <v>874</v>
      </c>
      <c r="AB28" s="86">
        <v>0</v>
      </c>
      <c r="AC28" s="86">
        <v>0</v>
      </c>
      <c r="AD28" s="77" t="s">
        <v>56</v>
      </c>
      <c r="AE28" s="86">
        <v>4000</v>
      </c>
      <c r="AF28" s="77" t="s">
        <v>874</v>
      </c>
      <c r="AG28" s="86">
        <v>0</v>
      </c>
      <c r="AH28" s="86">
        <v>0</v>
      </c>
      <c r="AI28" s="77" t="s">
        <v>56</v>
      </c>
      <c r="AJ28" s="86">
        <v>4000</v>
      </c>
      <c r="AK28" s="77" t="s">
        <v>874</v>
      </c>
      <c r="AL28" s="86">
        <v>0</v>
      </c>
      <c r="AM28" s="86">
        <v>0</v>
      </c>
      <c r="AN28" s="77" t="s">
        <v>56</v>
      </c>
      <c r="AO28" s="86">
        <v>0</v>
      </c>
      <c r="AP28" s="77" t="s">
        <v>56</v>
      </c>
      <c r="AQ28" s="86">
        <f t="shared" si="0"/>
        <v>153022.46</v>
      </c>
      <c r="AR28" s="89">
        <f t="shared" si="1"/>
        <v>152343.74</v>
      </c>
      <c r="AS28" s="78" t="s">
        <v>60</v>
      </c>
      <c r="AT28" s="86">
        <v>0</v>
      </c>
      <c r="AU28" s="86">
        <v>0</v>
      </c>
      <c r="AV28" s="86">
        <v>0</v>
      </c>
      <c r="AW28" s="86">
        <v>0</v>
      </c>
      <c r="AX28" s="86">
        <v>0</v>
      </c>
      <c r="AY28" s="86">
        <v>0</v>
      </c>
    </row>
    <row r="29" spans="2:51" s="73" customFormat="1" ht="47.25" x14ac:dyDescent="0.25">
      <c r="B29" s="74" t="s">
        <v>137</v>
      </c>
      <c r="C29" s="75" t="s">
        <v>324</v>
      </c>
      <c r="D29" s="75">
        <v>1</v>
      </c>
      <c r="E29" s="74" t="s">
        <v>963</v>
      </c>
      <c r="F29" s="76" t="s">
        <v>54</v>
      </c>
      <c r="G29" s="75">
        <v>21801</v>
      </c>
      <c r="H29" s="76" t="s">
        <v>961</v>
      </c>
      <c r="I29" s="74">
        <v>23310000</v>
      </c>
      <c r="J29" s="74" t="s">
        <v>966</v>
      </c>
      <c r="K29" s="74" t="s">
        <v>893</v>
      </c>
      <c r="L29" s="75" t="s">
        <v>57</v>
      </c>
      <c r="M29" s="17" t="s">
        <v>967</v>
      </c>
      <c r="N29" s="74" t="s">
        <v>54</v>
      </c>
      <c r="O29" s="86">
        <v>25224.560000000001</v>
      </c>
      <c r="P29" s="86">
        <v>137540.69</v>
      </c>
      <c r="Q29" s="86">
        <v>0</v>
      </c>
      <c r="R29" s="86">
        <v>35648.089999999997</v>
      </c>
      <c r="S29" s="86">
        <v>0</v>
      </c>
      <c r="T29" s="77" t="s">
        <v>56</v>
      </c>
      <c r="U29" s="86">
        <v>86800</v>
      </c>
      <c r="V29" s="77" t="s">
        <v>931</v>
      </c>
      <c r="W29" s="86">
        <v>0</v>
      </c>
      <c r="X29" s="86">
        <v>15000</v>
      </c>
      <c r="Y29" s="77" t="s">
        <v>1489</v>
      </c>
      <c r="Z29" s="86">
        <v>4000</v>
      </c>
      <c r="AA29" s="77" t="s">
        <v>874</v>
      </c>
      <c r="AB29" s="86">
        <v>0</v>
      </c>
      <c r="AC29" s="86">
        <v>0</v>
      </c>
      <c r="AD29" s="77" t="s">
        <v>56</v>
      </c>
      <c r="AE29" s="86">
        <v>4000</v>
      </c>
      <c r="AF29" s="77" t="s">
        <v>874</v>
      </c>
      <c r="AG29" s="86">
        <v>0</v>
      </c>
      <c r="AH29" s="86">
        <v>0</v>
      </c>
      <c r="AI29" s="77" t="s">
        <v>56</v>
      </c>
      <c r="AJ29" s="86">
        <v>4000</v>
      </c>
      <c r="AK29" s="77" t="s">
        <v>874</v>
      </c>
      <c r="AL29" s="86">
        <v>0</v>
      </c>
      <c r="AM29" s="86">
        <v>0</v>
      </c>
      <c r="AN29" s="77" t="s">
        <v>56</v>
      </c>
      <c r="AO29" s="86">
        <v>0</v>
      </c>
      <c r="AP29" s="77" t="s">
        <v>56</v>
      </c>
      <c r="AQ29" s="86">
        <f t="shared" si="0"/>
        <v>40224.559999999998</v>
      </c>
      <c r="AR29" s="89">
        <f t="shared" si="1"/>
        <v>271988.78000000003</v>
      </c>
      <c r="AS29" s="78" t="s">
        <v>60</v>
      </c>
      <c r="AT29" s="86">
        <v>0</v>
      </c>
      <c r="AU29" s="86">
        <v>0</v>
      </c>
      <c r="AV29" s="86">
        <v>0</v>
      </c>
      <c r="AW29" s="86">
        <v>0</v>
      </c>
      <c r="AX29" s="86">
        <v>0</v>
      </c>
      <c r="AY29" s="86">
        <v>0</v>
      </c>
    </row>
    <row r="30" spans="2:51" s="73" customFormat="1" ht="63" x14ac:dyDescent="0.25">
      <c r="B30" s="74" t="s">
        <v>137</v>
      </c>
      <c r="C30" s="75" t="s">
        <v>324</v>
      </c>
      <c r="D30" s="75">
        <v>1</v>
      </c>
      <c r="E30" s="74" t="s">
        <v>1054</v>
      </c>
      <c r="F30" s="76" t="s">
        <v>54</v>
      </c>
      <c r="G30" s="75">
        <v>27200</v>
      </c>
      <c r="H30" s="76" t="s">
        <v>1050</v>
      </c>
      <c r="I30" s="74" t="s">
        <v>56</v>
      </c>
      <c r="J30" s="74" t="s">
        <v>56</v>
      </c>
      <c r="K30" s="74" t="s">
        <v>56</v>
      </c>
      <c r="L30" s="75" t="s">
        <v>57</v>
      </c>
      <c r="M30" s="17" t="s">
        <v>1055</v>
      </c>
      <c r="N30" s="74" t="s">
        <v>1056</v>
      </c>
      <c r="O30" s="86">
        <v>0</v>
      </c>
      <c r="P30" s="86">
        <v>15591.56</v>
      </c>
      <c r="Q30" s="86">
        <v>0</v>
      </c>
      <c r="R30" s="86">
        <v>2000</v>
      </c>
      <c r="S30" s="86">
        <v>0</v>
      </c>
      <c r="T30" s="77" t="s">
        <v>56</v>
      </c>
      <c r="U30" s="86">
        <v>2000</v>
      </c>
      <c r="V30" s="77" t="s">
        <v>1057</v>
      </c>
      <c r="W30" s="86">
        <v>0</v>
      </c>
      <c r="X30" s="86">
        <v>0</v>
      </c>
      <c r="Y30" s="77" t="s">
        <v>56</v>
      </c>
      <c r="Z30" s="86">
        <v>2000</v>
      </c>
      <c r="AA30" s="77" t="s">
        <v>1058</v>
      </c>
      <c r="AB30" s="86">
        <v>0</v>
      </c>
      <c r="AC30" s="86">
        <v>0</v>
      </c>
      <c r="AD30" s="77" t="s">
        <v>56</v>
      </c>
      <c r="AE30" s="86">
        <v>2000</v>
      </c>
      <c r="AF30" s="77" t="s">
        <v>1059</v>
      </c>
      <c r="AG30" s="86">
        <v>0</v>
      </c>
      <c r="AH30" s="86">
        <v>0</v>
      </c>
      <c r="AI30" s="77" t="s">
        <v>56</v>
      </c>
      <c r="AJ30" s="86">
        <v>3500</v>
      </c>
      <c r="AK30" s="77" t="s">
        <v>1060</v>
      </c>
      <c r="AL30" s="86">
        <v>0</v>
      </c>
      <c r="AM30" s="86">
        <v>0</v>
      </c>
      <c r="AN30" s="77" t="s">
        <v>56</v>
      </c>
      <c r="AO30" s="86">
        <v>0</v>
      </c>
      <c r="AP30" s="77" t="s">
        <v>56</v>
      </c>
      <c r="AQ30" s="86">
        <f t="shared" si="0"/>
        <v>0</v>
      </c>
      <c r="AR30" s="89">
        <f t="shared" si="1"/>
        <v>27091.559999999998</v>
      </c>
      <c r="AS30" s="78" t="s">
        <v>1000</v>
      </c>
      <c r="AT30" s="86">
        <v>0</v>
      </c>
      <c r="AU30" s="86">
        <v>0</v>
      </c>
      <c r="AV30" s="86">
        <v>0</v>
      </c>
      <c r="AW30" s="86">
        <v>0</v>
      </c>
      <c r="AX30" s="86">
        <v>0</v>
      </c>
      <c r="AY30" s="86">
        <v>0</v>
      </c>
    </row>
    <row r="31" spans="2:51" s="73" customFormat="1" ht="31.5" x14ac:dyDescent="0.25">
      <c r="B31" s="74" t="s">
        <v>137</v>
      </c>
      <c r="C31" s="75" t="s">
        <v>338</v>
      </c>
      <c r="D31" s="75">
        <v>1</v>
      </c>
      <c r="E31" s="74" t="s">
        <v>1153</v>
      </c>
      <c r="F31" s="76" t="s">
        <v>54</v>
      </c>
      <c r="G31" s="75">
        <v>12301</v>
      </c>
      <c r="H31" s="76" t="s">
        <v>1154</v>
      </c>
      <c r="I31" s="74" t="s">
        <v>56</v>
      </c>
      <c r="J31" s="74" t="s">
        <v>56</v>
      </c>
      <c r="K31" s="74" t="s">
        <v>56</v>
      </c>
      <c r="L31" s="75" t="s">
        <v>61</v>
      </c>
      <c r="M31" s="17" t="s">
        <v>1155</v>
      </c>
      <c r="N31" s="74" t="s">
        <v>63</v>
      </c>
      <c r="O31" s="86">
        <v>0</v>
      </c>
      <c r="P31" s="86">
        <v>5098.63</v>
      </c>
      <c r="Q31" s="86">
        <v>0</v>
      </c>
      <c r="R31" s="86">
        <v>11168.74</v>
      </c>
      <c r="S31" s="86">
        <v>0</v>
      </c>
      <c r="T31" s="77" t="s">
        <v>56</v>
      </c>
      <c r="U31" s="86">
        <v>9000</v>
      </c>
      <c r="V31" s="77" t="s">
        <v>1156</v>
      </c>
      <c r="W31" s="86">
        <v>0</v>
      </c>
      <c r="X31" s="86">
        <v>0</v>
      </c>
      <c r="Y31" s="77" t="s">
        <v>56</v>
      </c>
      <c r="Z31" s="86">
        <v>0</v>
      </c>
      <c r="AA31" s="77" t="s">
        <v>56</v>
      </c>
      <c r="AB31" s="86">
        <v>0</v>
      </c>
      <c r="AC31" s="86">
        <v>0</v>
      </c>
      <c r="AD31" s="77" t="s">
        <v>56</v>
      </c>
      <c r="AE31" s="86">
        <v>0</v>
      </c>
      <c r="AF31" s="77" t="s">
        <v>56</v>
      </c>
      <c r="AG31" s="86">
        <v>0</v>
      </c>
      <c r="AH31" s="86">
        <v>0</v>
      </c>
      <c r="AI31" s="77" t="s">
        <v>56</v>
      </c>
      <c r="AJ31" s="86">
        <v>0</v>
      </c>
      <c r="AK31" s="77" t="s">
        <v>56</v>
      </c>
      <c r="AL31" s="86">
        <v>0</v>
      </c>
      <c r="AM31" s="86">
        <v>0</v>
      </c>
      <c r="AN31" s="77" t="s">
        <v>56</v>
      </c>
      <c r="AO31" s="86">
        <v>0</v>
      </c>
      <c r="AP31" s="77" t="s">
        <v>56</v>
      </c>
      <c r="AQ31" s="86">
        <f t="shared" si="0"/>
        <v>0</v>
      </c>
      <c r="AR31" s="89">
        <f t="shared" si="1"/>
        <v>25267.37</v>
      </c>
      <c r="AS31" s="78" t="s">
        <v>60</v>
      </c>
      <c r="AT31" s="86">
        <v>0</v>
      </c>
      <c r="AU31" s="86">
        <v>0</v>
      </c>
      <c r="AV31" s="86">
        <v>0</v>
      </c>
      <c r="AW31" s="86">
        <v>0</v>
      </c>
      <c r="AX31" s="86">
        <v>0</v>
      </c>
      <c r="AY31" s="86">
        <v>0</v>
      </c>
    </row>
    <row r="32" spans="2:51" s="73" customFormat="1" ht="94.5" x14ac:dyDescent="0.25">
      <c r="B32" s="74" t="s">
        <v>137</v>
      </c>
      <c r="C32" s="75" t="s">
        <v>800</v>
      </c>
      <c r="D32" s="75">
        <v>2</v>
      </c>
      <c r="E32" s="74" t="s">
        <v>813</v>
      </c>
      <c r="F32" s="76" t="s">
        <v>54</v>
      </c>
      <c r="G32" s="75">
        <v>12202</v>
      </c>
      <c r="H32" s="76" t="s">
        <v>811</v>
      </c>
      <c r="I32" s="74" t="s">
        <v>56</v>
      </c>
      <c r="J32" s="74" t="s">
        <v>56</v>
      </c>
      <c r="K32" s="74" t="s">
        <v>56</v>
      </c>
      <c r="L32" s="75" t="s">
        <v>57</v>
      </c>
      <c r="M32" s="17" t="s">
        <v>1499</v>
      </c>
      <c r="N32" s="74" t="s">
        <v>809</v>
      </c>
      <c r="O32" s="86">
        <v>0</v>
      </c>
      <c r="P32" s="86">
        <v>914.85</v>
      </c>
      <c r="Q32" s="86">
        <v>0</v>
      </c>
      <c r="R32" s="86">
        <v>0</v>
      </c>
      <c r="S32" s="86">
        <v>0</v>
      </c>
      <c r="T32" s="77" t="s">
        <v>56</v>
      </c>
      <c r="U32" s="86">
        <v>4200</v>
      </c>
      <c r="V32" s="77" t="s">
        <v>814</v>
      </c>
      <c r="W32" s="86">
        <v>0</v>
      </c>
      <c r="X32" s="86">
        <v>0</v>
      </c>
      <c r="Y32" s="77" t="s">
        <v>56</v>
      </c>
      <c r="Z32" s="86">
        <v>3300</v>
      </c>
      <c r="AA32" s="77" t="s">
        <v>815</v>
      </c>
      <c r="AB32" s="86">
        <v>0</v>
      </c>
      <c r="AC32" s="86">
        <v>0</v>
      </c>
      <c r="AD32" s="77" t="s">
        <v>56</v>
      </c>
      <c r="AE32" s="86">
        <v>4900</v>
      </c>
      <c r="AF32" s="77" t="s">
        <v>816</v>
      </c>
      <c r="AG32" s="86">
        <v>0</v>
      </c>
      <c r="AH32" s="86">
        <v>0</v>
      </c>
      <c r="AI32" s="77" t="s">
        <v>56</v>
      </c>
      <c r="AJ32" s="86">
        <v>3700</v>
      </c>
      <c r="AK32" s="77" t="s">
        <v>817</v>
      </c>
      <c r="AL32" s="86">
        <v>0</v>
      </c>
      <c r="AM32" s="86">
        <v>0</v>
      </c>
      <c r="AN32" s="77" t="s">
        <v>56</v>
      </c>
      <c r="AO32" s="86">
        <v>0</v>
      </c>
      <c r="AP32" s="77" t="s">
        <v>56</v>
      </c>
      <c r="AQ32" s="86">
        <f t="shared" si="0"/>
        <v>0</v>
      </c>
      <c r="AR32" s="89">
        <f t="shared" si="1"/>
        <v>17014.849999999999</v>
      </c>
      <c r="AS32" s="78" t="s">
        <v>60</v>
      </c>
      <c r="AT32" s="86">
        <v>0</v>
      </c>
      <c r="AU32" s="86">
        <v>0</v>
      </c>
      <c r="AV32" s="86">
        <v>0</v>
      </c>
      <c r="AW32" s="86">
        <v>0</v>
      </c>
      <c r="AX32" s="86">
        <v>0</v>
      </c>
      <c r="AY32" s="86">
        <v>0</v>
      </c>
    </row>
    <row r="33" spans="2:51" s="73" customFormat="1" ht="31.5" x14ac:dyDescent="0.25">
      <c r="B33" s="74" t="s">
        <v>137</v>
      </c>
      <c r="C33" s="75" t="s">
        <v>800</v>
      </c>
      <c r="D33" s="75">
        <v>2</v>
      </c>
      <c r="E33" s="74" t="s">
        <v>829</v>
      </c>
      <c r="F33" s="76" t="s">
        <v>54</v>
      </c>
      <c r="G33" s="75">
        <v>12303</v>
      </c>
      <c r="H33" s="76" t="s">
        <v>827</v>
      </c>
      <c r="I33" s="74" t="s">
        <v>56</v>
      </c>
      <c r="J33" s="74" t="s">
        <v>56</v>
      </c>
      <c r="K33" s="74" t="s">
        <v>56</v>
      </c>
      <c r="L33" s="75" t="s">
        <v>57</v>
      </c>
      <c r="M33" s="17" t="s">
        <v>830</v>
      </c>
      <c r="N33" s="74" t="s">
        <v>809</v>
      </c>
      <c r="O33" s="86">
        <v>0</v>
      </c>
      <c r="P33" s="86">
        <v>0</v>
      </c>
      <c r="Q33" s="86">
        <v>0</v>
      </c>
      <c r="R33" s="86">
        <v>0</v>
      </c>
      <c r="S33" s="86">
        <v>0</v>
      </c>
      <c r="T33" s="77" t="s">
        <v>56</v>
      </c>
      <c r="U33" s="86">
        <v>3000</v>
      </c>
      <c r="V33" s="77" t="s">
        <v>831</v>
      </c>
      <c r="W33" s="86">
        <v>0</v>
      </c>
      <c r="X33" s="86">
        <v>0</v>
      </c>
      <c r="Y33" s="77" t="s">
        <v>56</v>
      </c>
      <c r="Z33" s="86">
        <v>0</v>
      </c>
      <c r="AA33" s="77" t="s">
        <v>56</v>
      </c>
      <c r="AB33" s="86">
        <v>0</v>
      </c>
      <c r="AC33" s="86">
        <v>0</v>
      </c>
      <c r="AD33" s="77" t="s">
        <v>56</v>
      </c>
      <c r="AE33" s="86">
        <v>3000</v>
      </c>
      <c r="AF33" s="77" t="s">
        <v>805</v>
      </c>
      <c r="AG33" s="86">
        <v>0</v>
      </c>
      <c r="AH33" s="86">
        <v>0</v>
      </c>
      <c r="AI33" s="77" t="s">
        <v>56</v>
      </c>
      <c r="AJ33" s="86">
        <v>0</v>
      </c>
      <c r="AK33" s="77" t="s">
        <v>56</v>
      </c>
      <c r="AL33" s="86">
        <v>0</v>
      </c>
      <c r="AM33" s="86">
        <v>0</v>
      </c>
      <c r="AN33" s="77" t="s">
        <v>56</v>
      </c>
      <c r="AO33" s="86">
        <v>0</v>
      </c>
      <c r="AP33" s="77" t="s">
        <v>56</v>
      </c>
      <c r="AQ33" s="86">
        <f t="shared" si="0"/>
        <v>0</v>
      </c>
      <c r="AR33" s="89">
        <f t="shared" si="1"/>
        <v>6000</v>
      </c>
      <c r="AS33" s="78" t="s">
        <v>60</v>
      </c>
      <c r="AT33" s="86">
        <v>0</v>
      </c>
      <c r="AU33" s="86">
        <v>0</v>
      </c>
      <c r="AV33" s="86">
        <v>0</v>
      </c>
      <c r="AW33" s="86">
        <v>0</v>
      </c>
      <c r="AX33" s="86">
        <v>0</v>
      </c>
      <c r="AY33" s="86">
        <v>0</v>
      </c>
    </row>
    <row r="34" spans="2:51" s="73" customFormat="1" ht="31.5" x14ac:dyDescent="0.25">
      <c r="B34" s="74" t="s">
        <v>137</v>
      </c>
      <c r="C34" s="75" t="s">
        <v>201</v>
      </c>
      <c r="D34" s="75">
        <v>3</v>
      </c>
      <c r="E34" s="74" t="s">
        <v>288</v>
      </c>
      <c r="F34" s="76" t="s">
        <v>54</v>
      </c>
      <c r="G34" s="75">
        <v>11402</v>
      </c>
      <c r="H34" s="76" t="s">
        <v>207</v>
      </c>
      <c r="I34" s="74" t="s">
        <v>56</v>
      </c>
      <c r="J34" s="74" t="s">
        <v>56</v>
      </c>
      <c r="K34" s="74" t="s">
        <v>56</v>
      </c>
      <c r="L34" s="75" t="s">
        <v>61</v>
      </c>
      <c r="M34" s="17" t="s">
        <v>289</v>
      </c>
      <c r="N34" s="74" t="s">
        <v>54</v>
      </c>
      <c r="O34" s="86">
        <v>0</v>
      </c>
      <c r="P34" s="86">
        <v>0</v>
      </c>
      <c r="Q34" s="86">
        <v>0</v>
      </c>
      <c r="R34" s="86">
        <v>0</v>
      </c>
      <c r="S34" s="86">
        <v>0</v>
      </c>
      <c r="T34" s="77" t="s">
        <v>56</v>
      </c>
      <c r="U34" s="86">
        <v>1600</v>
      </c>
      <c r="V34" s="77" t="s">
        <v>290</v>
      </c>
      <c r="W34" s="86">
        <v>0</v>
      </c>
      <c r="X34" s="86">
        <v>0</v>
      </c>
      <c r="Y34" s="77" t="s">
        <v>56</v>
      </c>
      <c r="Z34" s="86">
        <v>0</v>
      </c>
      <c r="AA34" s="77" t="s">
        <v>56</v>
      </c>
      <c r="AB34" s="86">
        <v>0</v>
      </c>
      <c r="AC34" s="86">
        <v>0</v>
      </c>
      <c r="AD34" s="77" t="s">
        <v>56</v>
      </c>
      <c r="AE34" s="86">
        <v>0</v>
      </c>
      <c r="AF34" s="77" t="s">
        <v>56</v>
      </c>
      <c r="AG34" s="86">
        <v>0</v>
      </c>
      <c r="AH34" s="86">
        <v>0</v>
      </c>
      <c r="AI34" s="77" t="s">
        <v>56</v>
      </c>
      <c r="AJ34" s="86">
        <v>0</v>
      </c>
      <c r="AK34" s="77" t="s">
        <v>56</v>
      </c>
      <c r="AL34" s="86">
        <v>0</v>
      </c>
      <c r="AM34" s="86">
        <v>0</v>
      </c>
      <c r="AN34" s="77" t="s">
        <v>56</v>
      </c>
      <c r="AO34" s="86">
        <v>0</v>
      </c>
      <c r="AP34" s="77" t="s">
        <v>56</v>
      </c>
      <c r="AQ34" s="86">
        <f t="shared" si="0"/>
        <v>0</v>
      </c>
      <c r="AR34" s="89">
        <f t="shared" si="1"/>
        <v>1600</v>
      </c>
      <c r="AS34" s="78" t="s">
        <v>60</v>
      </c>
      <c r="AT34" s="86">
        <v>0</v>
      </c>
      <c r="AU34" s="86">
        <v>0</v>
      </c>
      <c r="AV34" s="86">
        <v>0</v>
      </c>
      <c r="AW34" s="86">
        <v>0</v>
      </c>
      <c r="AX34" s="86">
        <v>0</v>
      </c>
      <c r="AY34" s="86">
        <v>0</v>
      </c>
    </row>
    <row r="35" spans="2:51" s="73" customFormat="1" ht="63" x14ac:dyDescent="0.25">
      <c r="B35" s="74" t="s">
        <v>137</v>
      </c>
      <c r="C35" s="75" t="s">
        <v>338</v>
      </c>
      <c r="D35" s="75">
        <v>3</v>
      </c>
      <c r="E35" s="74" t="s">
        <v>1100</v>
      </c>
      <c r="F35" s="76" t="s">
        <v>54</v>
      </c>
      <c r="G35" s="75">
        <v>12601</v>
      </c>
      <c r="H35" s="76" t="s">
        <v>350</v>
      </c>
      <c r="I35" s="74" t="s">
        <v>56</v>
      </c>
      <c r="J35" s="74" t="s">
        <v>56</v>
      </c>
      <c r="K35" s="74" t="s">
        <v>56</v>
      </c>
      <c r="L35" s="75" t="s">
        <v>61</v>
      </c>
      <c r="M35" s="17" t="s">
        <v>1113</v>
      </c>
      <c r="N35" s="74" t="s">
        <v>63</v>
      </c>
      <c r="O35" s="86">
        <v>0</v>
      </c>
      <c r="P35" s="86">
        <v>47334.47</v>
      </c>
      <c r="Q35" s="86">
        <v>0</v>
      </c>
      <c r="R35" s="86">
        <v>7076.05</v>
      </c>
      <c r="S35" s="86">
        <v>0</v>
      </c>
      <c r="T35" s="77" t="s">
        <v>56</v>
      </c>
      <c r="U35" s="86">
        <v>10600</v>
      </c>
      <c r="V35" s="77" t="s">
        <v>1114</v>
      </c>
      <c r="W35" s="86">
        <v>0</v>
      </c>
      <c r="X35" s="86">
        <v>0</v>
      </c>
      <c r="Y35" s="77" t="s">
        <v>56</v>
      </c>
      <c r="Z35" s="86">
        <v>9800</v>
      </c>
      <c r="AA35" s="77" t="s">
        <v>1115</v>
      </c>
      <c r="AB35" s="86">
        <v>0</v>
      </c>
      <c r="AC35" s="86">
        <v>0</v>
      </c>
      <c r="AD35" s="77" t="s">
        <v>56</v>
      </c>
      <c r="AE35" s="86">
        <v>2600</v>
      </c>
      <c r="AF35" s="77" t="s">
        <v>1116</v>
      </c>
      <c r="AG35" s="86">
        <v>0</v>
      </c>
      <c r="AH35" s="86">
        <v>0</v>
      </c>
      <c r="AI35" s="77" t="s">
        <v>56</v>
      </c>
      <c r="AJ35" s="86">
        <v>17600</v>
      </c>
      <c r="AK35" s="77" t="s">
        <v>1117</v>
      </c>
      <c r="AL35" s="86">
        <v>0</v>
      </c>
      <c r="AM35" s="86">
        <v>0</v>
      </c>
      <c r="AN35" s="77" t="s">
        <v>56</v>
      </c>
      <c r="AO35" s="86">
        <v>0</v>
      </c>
      <c r="AP35" s="77" t="s">
        <v>56</v>
      </c>
      <c r="AQ35" s="86">
        <f t="shared" si="0"/>
        <v>0</v>
      </c>
      <c r="AR35" s="89">
        <f t="shared" si="1"/>
        <v>95010.52</v>
      </c>
      <c r="AS35" s="78" t="s">
        <v>60</v>
      </c>
      <c r="AT35" s="86">
        <v>0</v>
      </c>
      <c r="AU35" s="86">
        <v>0</v>
      </c>
      <c r="AV35" s="86">
        <v>0</v>
      </c>
      <c r="AW35" s="86">
        <v>0</v>
      </c>
      <c r="AX35" s="86">
        <v>0</v>
      </c>
      <c r="AY35" s="86">
        <v>0</v>
      </c>
    </row>
    <row r="36" spans="2:51" s="73" customFormat="1" ht="47.25" x14ac:dyDescent="0.25">
      <c r="B36" s="74" t="s">
        <v>137</v>
      </c>
      <c r="C36" s="75" t="s">
        <v>338</v>
      </c>
      <c r="D36" s="75"/>
      <c r="E36" s="74" t="s">
        <v>1559</v>
      </c>
      <c r="F36" s="76" t="s">
        <v>191</v>
      </c>
      <c r="G36" s="75" t="s">
        <v>1560</v>
      </c>
      <c r="H36" s="76" t="s">
        <v>1154</v>
      </c>
      <c r="I36" s="74" t="s">
        <v>56</v>
      </c>
      <c r="J36" s="74" t="s">
        <v>56</v>
      </c>
      <c r="K36" s="74" t="s">
        <v>56</v>
      </c>
      <c r="L36" s="75" t="s">
        <v>166</v>
      </c>
      <c r="M36" s="17" t="s">
        <v>1561</v>
      </c>
      <c r="N36" s="74" t="s">
        <v>191</v>
      </c>
      <c r="O36" s="86">
        <v>0</v>
      </c>
      <c r="P36" s="86">
        <v>30669.86</v>
      </c>
      <c r="Q36" s="86">
        <v>0</v>
      </c>
      <c r="R36" s="86">
        <v>29979.7</v>
      </c>
      <c r="S36" s="86">
        <v>0</v>
      </c>
      <c r="T36" s="77" t="s">
        <v>56</v>
      </c>
      <c r="U36" s="86">
        <v>0</v>
      </c>
      <c r="V36" s="77" t="s">
        <v>56</v>
      </c>
      <c r="W36" s="86">
        <v>0</v>
      </c>
      <c r="X36" s="86">
        <v>0</v>
      </c>
      <c r="Y36" s="77" t="s">
        <v>56</v>
      </c>
      <c r="Z36" s="86">
        <v>2500</v>
      </c>
      <c r="AA36" s="77" t="s">
        <v>1562</v>
      </c>
      <c r="AB36" s="86">
        <v>0</v>
      </c>
      <c r="AC36" s="86">
        <v>0</v>
      </c>
      <c r="AD36" s="77" t="s">
        <v>56</v>
      </c>
      <c r="AE36" s="86">
        <v>0</v>
      </c>
      <c r="AF36" s="77" t="s">
        <v>56</v>
      </c>
      <c r="AG36" s="86">
        <v>0</v>
      </c>
      <c r="AH36" s="86">
        <v>0</v>
      </c>
      <c r="AI36" s="77" t="s">
        <v>56</v>
      </c>
      <c r="AJ36" s="86">
        <v>0</v>
      </c>
      <c r="AK36" s="77" t="s">
        <v>56</v>
      </c>
      <c r="AL36" s="86">
        <v>0</v>
      </c>
      <c r="AM36" s="86">
        <v>0</v>
      </c>
      <c r="AN36" s="77" t="s">
        <v>56</v>
      </c>
      <c r="AO36" s="86">
        <v>0</v>
      </c>
      <c r="AP36" s="77" t="s">
        <v>56</v>
      </c>
      <c r="AQ36" s="86">
        <f t="shared" si="0"/>
        <v>0</v>
      </c>
      <c r="AR36" s="89">
        <f t="shared" si="1"/>
        <v>63149.56</v>
      </c>
      <c r="AS36" s="78" t="s">
        <v>60</v>
      </c>
      <c r="AT36" s="86">
        <v>0</v>
      </c>
      <c r="AU36" s="86">
        <v>0</v>
      </c>
      <c r="AV36" s="86">
        <v>0</v>
      </c>
      <c r="AW36" s="86">
        <v>0</v>
      </c>
      <c r="AX36" s="86">
        <v>0</v>
      </c>
      <c r="AY36" s="86">
        <v>0</v>
      </c>
    </row>
    <row r="37" spans="2:51" s="73" customFormat="1" ht="94.5" x14ac:dyDescent="0.25">
      <c r="B37" s="74" t="s">
        <v>137</v>
      </c>
      <c r="C37" s="75" t="s">
        <v>338</v>
      </c>
      <c r="D37" s="75">
        <v>3</v>
      </c>
      <c r="E37" s="74" t="s">
        <v>1118</v>
      </c>
      <c r="F37" s="76" t="s">
        <v>54</v>
      </c>
      <c r="G37" s="75">
        <v>12602</v>
      </c>
      <c r="H37" s="76" t="s">
        <v>341</v>
      </c>
      <c r="I37" s="74" t="s">
        <v>56</v>
      </c>
      <c r="J37" s="74" t="s">
        <v>56</v>
      </c>
      <c r="K37" s="74" t="s">
        <v>56</v>
      </c>
      <c r="L37" s="75" t="s">
        <v>61</v>
      </c>
      <c r="M37" s="17" t="s">
        <v>1119</v>
      </c>
      <c r="N37" s="74" t="s">
        <v>63</v>
      </c>
      <c r="O37" s="86">
        <v>0</v>
      </c>
      <c r="P37" s="86">
        <v>10101.57</v>
      </c>
      <c r="Q37" s="86">
        <v>0</v>
      </c>
      <c r="R37" s="86">
        <v>0</v>
      </c>
      <c r="S37" s="86">
        <v>0</v>
      </c>
      <c r="T37" s="77" t="s">
        <v>56</v>
      </c>
      <c r="U37" s="86">
        <v>12900</v>
      </c>
      <c r="V37" s="77" t="s">
        <v>1120</v>
      </c>
      <c r="W37" s="86">
        <v>0</v>
      </c>
      <c r="X37" s="86">
        <v>0</v>
      </c>
      <c r="Y37" s="77" t="s">
        <v>56</v>
      </c>
      <c r="Z37" s="86">
        <v>5200</v>
      </c>
      <c r="AA37" s="77" t="s">
        <v>1121</v>
      </c>
      <c r="AB37" s="86">
        <v>0</v>
      </c>
      <c r="AC37" s="86">
        <v>0</v>
      </c>
      <c r="AD37" s="77" t="s">
        <v>56</v>
      </c>
      <c r="AE37" s="86">
        <v>4000</v>
      </c>
      <c r="AF37" s="77" t="s">
        <v>1122</v>
      </c>
      <c r="AG37" s="86">
        <v>0</v>
      </c>
      <c r="AH37" s="86">
        <v>0</v>
      </c>
      <c r="AI37" s="77" t="s">
        <v>56</v>
      </c>
      <c r="AJ37" s="86">
        <v>4000</v>
      </c>
      <c r="AK37" s="77" t="s">
        <v>1123</v>
      </c>
      <c r="AL37" s="86">
        <v>0</v>
      </c>
      <c r="AM37" s="86">
        <v>0</v>
      </c>
      <c r="AN37" s="77" t="s">
        <v>56</v>
      </c>
      <c r="AO37" s="86">
        <v>0</v>
      </c>
      <c r="AP37" s="77" t="s">
        <v>56</v>
      </c>
      <c r="AQ37" s="86">
        <f t="shared" si="0"/>
        <v>0</v>
      </c>
      <c r="AR37" s="89">
        <f t="shared" si="1"/>
        <v>36201.57</v>
      </c>
      <c r="AS37" s="78" t="s">
        <v>60</v>
      </c>
      <c r="AT37" s="86">
        <v>0</v>
      </c>
      <c r="AU37" s="86">
        <v>0</v>
      </c>
      <c r="AV37" s="86">
        <v>0</v>
      </c>
      <c r="AW37" s="86">
        <v>0</v>
      </c>
      <c r="AX37" s="86">
        <v>0</v>
      </c>
      <c r="AY37" s="86">
        <v>0</v>
      </c>
    </row>
    <row r="38" spans="2:51" ht="15.75" thickBot="1" x14ac:dyDescent="0.3">
      <c r="N38" s="47" t="s">
        <v>1485</v>
      </c>
      <c r="O38" s="40">
        <f>SUM(O3:O37)</f>
        <v>73764.81</v>
      </c>
      <c r="P38" s="40">
        <f t="shared" ref="P38:AY38" si="2">SUM(P3:P37)</f>
        <v>1561083.2799999996</v>
      </c>
      <c r="Q38" s="40">
        <f t="shared" si="2"/>
        <v>200000</v>
      </c>
      <c r="R38" s="40">
        <f t="shared" si="2"/>
        <v>1038559.3099999999</v>
      </c>
      <c r="S38" s="40">
        <f t="shared" si="2"/>
        <v>147400</v>
      </c>
      <c r="T38" s="19"/>
      <c r="U38" s="40">
        <f t="shared" si="2"/>
        <v>428100</v>
      </c>
      <c r="V38" s="19"/>
      <c r="W38" s="40">
        <f t="shared" si="2"/>
        <v>0</v>
      </c>
      <c r="X38" s="40">
        <f t="shared" si="2"/>
        <v>165500</v>
      </c>
      <c r="Y38" s="19"/>
      <c r="Z38" s="40">
        <f t="shared" si="2"/>
        <v>154400</v>
      </c>
      <c r="AA38" s="19"/>
      <c r="AB38" s="40">
        <f t="shared" si="2"/>
        <v>0</v>
      </c>
      <c r="AC38" s="40">
        <f t="shared" si="2"/>
        <v>99700</v>
      </c>
      <c r="AD38" s="19"/>
      <c r="AE38" s="40">
        <f t="shared" si="2"/>
        <v>148100</v>
      </c>
      <c r="AF38" s="19"/>
      <c r="AG38" s="40">
        <f t="shared" si="2"/>
        <v>0</v>
      </c>
      <c r="AH38" s="40">
        <f t="shared" si="2"/>
        <v>0</v>
      </c>
      <c r="AI38" s="19"/>
      <c r="AJ38" s="40">
        <f t="shared" si="2"/>
        <v>160400</v>
      </c>
      <c r="AK38" s="19"/>
      <c r="AL38" s="40">
        <f t="shared" si="2"/>
        <v>0</v>
      </c>
      <c r="AM38" s="40">
        <f t="shared" si="2"/>
        <v>0</v>
      </c>
      <c r="AN38" s="19"/>
      <c r="AO38" s="40">
        <f t="shared" si="2"/>
        <v>0</v>
      </c>
      <c r="AP38" s="19"/>
      <c r="AQ38" s="40">
        <f t="shared" si="2"/>
        <v>686364.81</v>
      </c>
      <c r="AR38" s="40">
        <f t="shared" si="2"/>
        <v>3490642.5900000003</v>
      </c>
      <c r="AS38" s="19"/>
      <c r="AT38" s="40">
        <f t="shared" si="2"/>
        <v>0</v>
      </c>
      <c r="AU38" s="40">
        <f t="shared" si="2"/>
        <v>0</v>
      </c>
      <c r="AV38" s="40">
        <f t="shared" si="2"/>
        <v>0</v>
      </c>
      <c r="AW38" s="40">
        <f t="shared" si="2"/>
        <v>0</v>
      </c>
      <c r="AX38" s="40">
        <f t="shared" si="2"/>
        <v>0</v>
      </c>
      <c r="AY38" s="40">
        <f t="shared" si="2"/>
        <v>0</v>
      </c>
    </row>
  </sheetData>
  <protectedRanges>
    <protectedRange sqref="B1 D1" name="Bereich1_1"/>
  </protectedRanges>
  <autoFilter ref="A2:AY38"/>
  <sortState ref="A3:AY36">
    <sortCondition ref="D3:D36"/>
  </sortState>
  <customSheetViews>
    <customSheetView guid="{49D75C27-2B61-4FE1-93CF-9499F5D6423E}" scale="80" showAutoFilter="1" topLeftCell="L1">
      <pane ySplit="2" topLeftCell="A30" activePane="bottomLeft" state="frozen"/>
      <selection pane="bottomLeft" activeCell="O39" sqref="O39"/>
      <pageMargins left="0.7" right="0.7" top="0.78740157499999996" bottom="0.78740157499999996" header="0.3" footer="0.3"/>
      <autoFilter ref="A2:AY38"/>
    </customSheetView>
  </customSheetViews>
  <mergeCells count="19">
    <mergeCell ref="AM1:AP1"/>
    <mergeCell ref="M1:M2"/>
    <mergeCell ref="N1:N2"/>
    <mergeCell ref="S1:W1"/>
    <mergeCell ref="X1:AB1"/>
    <mergeCell ref="AC1:AG1"/>
    <mergeCell ref="AH1:AL1"/>
    <mergeCell ref="L1:L2"/>
    <mergeCell ref="A1:A2"/>
    <mergeCell ref="B1:B2"/>
    <mergeCell ref="C1:C2"/>
    <mergeCell ref="D1:D2"/>
    <mergeCell ref="E1:E2"/>
    <mergeCell ref="F1:F2"/>
    <mergeCell ref="G1:G2"/>
    <mergeCell ref="H1:H2"/>
    <mergeCell ref="I1:I2"/>
    <mergeCell ref="J1:J2"/>
    <mergeCell ref="K1:K2"/>
  </mergeCells>
  <conditionalFormatting sqref="A3:AY37">
    <cfRule type="expression" dxfId="6" priority="1">
      <formula>$D3="99"</formula>
    </cfRule>
  </conditionalFormatting>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8"/>
  <sheetViews>
    <sheetView zoomScale="80" zoomScaleNormal="80" workbookViewId="0">
      <pane ySplit="2" topLeftCell="A3" activePane="bottomLeft" state="frozen"/>
      <selection pane="bottomLeft" activeCell="A3" sqref="A3"/>
    </sheetView>
  </sheetViews>
  <sheetFormatPr baseColWidth="10" defaultColWidth="11.42578125" defaultRowHeight="15" x14ac:dyDescent="0.25"/>
  <cols>
    <col min="1" max="1" width="6.28515625" style="16" customWidth="1"/>
    <col min="2" max="2" width="15.5703125" style="16" customWidth="1"/>
    <col min="3" max="3" width="3.5703125" style="16" customWidth="1"/>
    <col min="4" max="4" width="3.7109375" style="16" customWidth="1"/>
    <col min="5" max="5" width="16.5703125" style="16" bestFit="1" customWidth="1"/>
    <col min="6" max="6" width="42.7109375" style="16" customWidth="1"/>
    <col min="7" max="7" width="11.85546875" style="16" customWidth="1"/>
    <col min="8" max="8" width="38.140625" style="16" bestFit="1" customWidth="1"/>
    <col min="9" max="10" width="14.5703125" style="16" customWidth="1"/>
    <col min="11" max="11" width="33" style="16" customWidth="1"/>
    <col min="12" max="12" width="18" style="16" customWidth="1"/>
    <col min="13" max="13" width="16" style="16" bestFit="1" customWidth="1"/>
    <col min="14" max="14" width="30.85546875" style="16" bestFit="1" customWidth="1"/>
    <col min="15" max="15" width="14.85546875" style="41" customWidth="1"/>
    <col min="16" max="16" width="16.140625" style="41" customWidth="1"/>
    <col min="17" max="17" width="14.85546875" style="41" customWidth="1"/>
    <col min="18" max="18" width="15.42578125" style="41" customWidth="1"/>
    <col min="19" max="19" width="15.5703125" style="41" customWidth="1"/>
    <col min="20" max="20" width="47.7109375" style="16" customWidth="1"/>
    <col min="21" max="21" width="15.7109375" style="41" customWidth="1"/>
    <col min="22" max="22" width="47.7109375" style="16" customWidth="1"/>
    <col min="23" max="23" width="17.7109375" style="41" customWidth="1"/>
    <col min="24" max="24" width="15.85546875" style="41" customWidth="1"/>
    <col min="25" max="25" width="48" style="16" customWidth="1"/>
    <col min="26" max="26" width="15.7109375" style="41" customWidth="1"/>
    <col min="27" max="27" width="47.7109375" style="16" customWidth="1"/>
    <col min="28" max="28" width="17.7109375" style="41" customWidth="1"/>
    <col min="29" max="29" width="15.85546875" style="41" customWidth="1"/>
    <col min="30" max="30" width="47.7109375" style="16" customWidth="1"/>
    <col min="31" max="31" width="15.7109375" style="41" customWidth="1"/>
    <col min="32" max="32" width="47.7109375" style="16" customWidth="1"/>
    <col min="33" max="33" width="17.7109375" style="41" customWidth="1"/>
    <col min="34" max="34" width="15.7109375" style="41" customWidth="1"/>
    <col min="35" max="35" width="47.7109375" style="16" customWidth="1"/>
    <col min="36" max="36" width="15.7109375" style="41" customWidth="1"/>
    <col min="37" max="37" width="47.7109375" style="16" customWidth="1"/>
    <col min="38" max="38" width="17.7109375" style="41" customWidth="1"/>
    <col min="39" max="39" width="15.85546875" style="41" customWidth="1"/>
    <col min="40" max="40" width="47.7109375" style="16" customWidth="1"/>
    <col min="41" max="41" width="15.5703125" style="41" customWidth="1"/>
    <col min="42" max="42" width="48.140625" style="16" customWidth="1"/>
    <col min="43" max="44" width="22.28515625" style="41" customWidth="1"/>
    <col min="45" max="45" width="21.140625" style="16" customWidth="1"/>
    <col min="46" max="47" width="13.42578125" style="41" bestFit="1" customWidth="1"/>
    <col min="48" max="48" width="13.7109375" style="41" customWidth="1"/>
    <col min="49" max="51" width="13.5703125" style="41" customWidth="1"/>
    <col min="52" max="16384" width="11.42578125" style="16"/>
  </cols>
  <sheetData>
    <row r="1" spans="1:51" s="29" customFormat="1" ht="14.25" thickBot="1" x14ac:dyDescent="0.3">
      <c r="A1" s="151" t="s">
        <v>5</v>
      </c>
      <c r="B1" s="153" t="s">
        <v>6</v>
      </c>
      <c r="C1" s="153" t="s">
        <v>7</v>
      </c>
      <c r="D1" s="153" t="s">
        <v>8</v>
      </c>
      <c r="E1" s="155" t="s">
        <v>9</v>
      </c>
      <c r="F1" s="155" t="s">
        <v>10</v>
      </c>
      <c r="G1" s="155" t="s">
        <v>11</v>
      </c>
      <c r="H1" s="157" t="s">
        <v>12</v>
      </c>
      <c r="I1" s="149" t="s">
        <v>13</v>
      </c>
      <c r="J1" s="155" t="s">
        <v>14</v>
      </c>
      <c r="K1" s="157" t="s">
        <v>15</v>
      </c>
      <c r="L1" s="149" t="s">
        <v>16</v>
      </c>
      <c r="M1" s="155" t="s">
        <v>17</v>
      </c>
      <c r="N1" s="157" t="s">
        <v>18</v>
      </c>
      <c r="O1" s="15"/>
      <c r="P1" s="15"/>
      <c r="Q1" s="15"/>
      <c r="R1" s="15"/>
      <c r="S1" s="159" t="s">
        <v>0</v>
      </c>
      <c r="T1" s="160"/>
      <c r="U1" s="160"/>
      <c r="V1" s="160"/>
      <c r="W1" s="161"/>
      <c r="X1" s="159" t="s">
        <v>1</v>
      </c>
      <c r="Y1" s="160"/>
      <c r="Z1" s="160"/>
      <c r="AA1" s="160"/>
      <c r="AB1" s="161"/>
      <c r="AC1" s="159" t="s">
        <v>2</v>
      </c>
      <c r="AD1" s="160"/>
      <c r="AE1" s="160"/>
      <c r="AF1" s="160"/>
      <c r="AG1" s="161"/>
      <c r="AH1" s="159" t="s">
        <v>3</v>
      </c>
      <c r="AI1" s="160"/>
      <c r="AJ1" s="160"/>
      <c r="AK1" s="160"/>
      <c r="AL1" s="161"/>
      <c r="AM1" s="159" t="s">
        <v>4</v>
      </c>
      <c r="AN1" s="160"/>
      <c r="AO1" s="160"/>
      <c r="AP1" s="161"/>
      <c r="AQ1" s="15"/>
      <c r="AR1" s="15"/>
      <c r="AS1" s="15"/>
      <c r="AT1" s="15"/>
      <c r="AU1" s="15"/>
      <c r="AV1" s="15"/>
      <c r="AW1" s="15"/>
      <c r="AX1" s="15"/>
      <c r="AY1" s="15"/>
    </row>
    <row r="2" spans="1:51" s="29" customFormat="1" ht="41.25" thickBot="1" x14ac:dyDescent="0.3">
      <c r="A2" s="152"/>
      <c r="B2" s="154"/>
      <c r="C2" s="154"/>
      <c r="D2" s="154"/>
      <c r="E2" s="156"/>
      <c r="F2" s="156"/>
      <c r="G2" s="156"/>
      <c r="H2" s="158"/>
      <c r="I2" s="150"/>
      <c r="J2" s="156"/>
      <c r="K2" s="158"/>
      <c r="L2" s="150"/>
      <c r="M2" s="156" t="s">
        <v>17</v>
      </c>
      <c r="N2" s="158"/>
      <c r="O2" s="30" t="s">
        <v>19</v>
      </c>
      <c r="P2" s="30" t="s">
        <v>20</v>
      </c>
      <c r="Q2" s="30" t="s">
        <v>21</v>
      </c>
      <c r="R2" s="30" t="s">
        <v>22</v>
      </c>
      <c r="S2" s="30" t="s">
        <v>23</v>
      </c>
      <c r="T2" s="31" t="s">
        <v>24</v>
      </c>
      <c r="U2" s="31" t="s">
        <v>25</v>
      </c>
      <c r="V2" s="32" t="s">
        <v>24</v>
      </c>
      <c r="W2" s="31" t="s">
        <v>26</v>
      </c>
      <c r="X2" s="30" t="s">
        <v>27</v>
      </c>
      <c r="Y2" s="30" t="s">
        <v>28</v>
      </c>
      <c r="Z2" s="30" t="s">
        <v>29</v>
      </c>
      <c r="AA2" s="30" t="s">
        <v>28</v>
      </c>
      <c r="AB2" s="33" t="s">
        <v>30</v>
      </c>
      <c r="AC2" s="30" t="s">
        <v>31</v>
      </c>
      <c r="AD2" s="30" t="s">
        <v>32</v>
      </c>
      <c r="AE2" s="30" t="s">
        <v>33</v>
      </c>
      <c r="AF2" s="30" t="s">
        <v>32</v>
      </c>
      <c r="AG2" s="33" t="s">
        <v>34</v>
      </c>
      <c r="AH2" s="30" t="s">
        <v>35</v>
      </c>
      <c r="AI2" s="30" t="s">
        <v>36</v>
      </c>
      <c r="AJ2" s="30" t="s">
        <v>1430</v>
      </c>
      <c r="AK2" s="30" t="s">
        <v>36</v>
      </c>
      <c r="AL2" s="30" t="s">
        <v>38</v>
      </c>
      <c r="AM2" s="30" t="s">
        <v>39</v>
      </c>
      <c r="AN2" s="30" t="s">
        <v>40</v>
      </c>
      <c r="AO2" s="30" t="s">
        <v>41</v>
      </c>
      <c r="AP2" s="30" t="s">
        <v>40</v>
      </c>
      <c r="AQ2" s="30" t="s">
        <v>42</v>
      </c>
      <c r="AR2" s="30" t="s">
        <v>43</v>
      </c>
      <c r="AS2" s="30" t="s">
        <v>44</v>
      </c>
      <c r="AT2" s="30" t="s">
        <v>45</v>
      </c>
      <c r="AU2" s="30" t="s">
        <v>46</v>
      </c>
      <c r="AV2" s="30" t="s">
        <v>47</v>
      </c>
      <c r="AW2" s="30" t="s">
        <v>48</v>
      </c>
      <c r="AX2" s="30" t="s">
        <v>49</v>
      </c>
      <c r="AY2" s="30" t="s">
        <v>50</v>
      </c>
    </row>
    <row r="3" spans="1:51" s="73" customFormat="1" ht="173.25" x14ac:dyDescent="0.25">
      <c r="B3" s="74" t="s">
        <v>65</v>
      </c>
      <c r="C3" s="75" t="s">
        <v>52</v>
      </c>
      <c r="D3" s="75">
        <v>1</v>
      </c>
      <c r="E3" s="74" t="s">
        <v>66</v>
      </c>
      <c r="F3" s="76" t="s">
        <v>67</v>
      </c>
      <c r="G3" s="75">
        <v>11101</v>
      </c>
      <c r="H3" s="76" t="s">
        <v>55</v>
      </c>
      <c r="I3" s="74" t="s">
        <v>56</v>
      </c>
      <c r="J3" s="74" t="s">
        <v>56</v>
      </c>
      <c r="K3" s="74" t="s">
        <v>56</v>
      </c>
      <c r="L3" s="75" t="s">
        <v>57</v>
      </c>
      <c r="M3" s="17" t="s">
        <v>68</v>
      </c>
      <c r="N3" s="74" t="s">
        <v>69</v>
      </c>
      <c r="O3" s="86">
        <v>0</v>
      </c>
      <c r="P3" s="86">
        <v>15312.96</v>
      </c>
      <c r="Q3" s="86">
        <v>0</v>
      </c>
      <c r="R3" s="86">
        <v>5890.74</v>
      </c>
      <c r="S3" s="86">
        <v>0</v>
      </c>
      <c r="T3" s="77" t="s">
        <v>56</v>
      </c>
      <c r="U3" s="86">
        <v>10700</v>
      </c>
      <c r="V3" s="77" t="s">
        <v>1523</v>
      </c>
      <c r="W3" s="86">
        <v>0</v>
      </c>
      <c r="X3" s="86">
        <v>0</v>
      </c>
      <c r="Y3" s="77" t="s">
        <v>56</v>
      </c>
      <c r="Z3" s="86">
        <v>2800</v>
      </c>
      <c r="AA3" s="77" t="s">
        <v>1524</v>
      </c>
      <c r="AB3" s="86">
        <v>0</v>
      </c>
      <c r="AC3" s="86">
        <v>0</v>
      </c>
      <c r="AD3" s="77" t="s">
        <v>56</v>
      </c>
      <c r="AE3" s="86">
        <v>2100</v>
      </c>
      <c r="AF3" s="77" t="s">
        <v>1525</v>
      </c>
      <c r="AG3" s="86">
        <v>0</v>
      </c>
      <c r="AH3" s="86">
        <v>0</v>
      </c>
      <c r="AI3" s="77" t="s">
        <v>56</v>
      </c>
      <c r="AJ3" s="86">
        <v>0</v>
      </c>
      <c r="AK3" s="77" t="s">
        <v>56</v>
      </c>
      <c r="AL3" s="86">
        <v>0</v>
      </c>
      <c r="AM3" s="86">
        <v>0</v>
      </c>
      <c r="AN3" s="77" t="s">
        <v>56</v>
      </c>
      <c r="AO3" s="86">
        <v>0</v>
      </c>
      <c r="AP3" s="77" t="s">
        <v>56</v>
      </c>
      <c r="AQ3" s="86">
        <f t="shared" ref="AQ3" si="0">O3+Q3+S3+X3+AC3+AH3+AM3</f>
        <v>0</v>
      </c>
      <c r="AR3" s="89">
        <f t="shared" ref="AR3" si="1">P3+R3+U3+W3+Z3+AB3+AE3+AG3+AJ3+AL3+AO3</f>
        <v>36803.699999999997</v>
      </c>
      <c r="AS3" s="78" t="s">
        <v>60</v>
      </c>
      <c r="AT3" s="86">
        <v>0</v>
      </c>
      <c r="AU3" s="86">
        <v>0</v>
      </c>
      <c r="AV3" s="86">
        <v>0</v>
      </c>
      <c r="AW3" s="86">
        <v>0</v>
      </c>
      <c r="AX3" s="86">
        <v>0</v>
      </c>
      <c r="AY3" s="86">
        <v>0</v>
      </c>
    </row>
    <row r="4" spans="1:51" s="73" customFormat="1" ht="31.5" x14ac:dyDescent="0.25">
      <c r="B4" s="74" t="s">
        <v>65</v>
      </c>
      <c r="C4" s="75" t="s">
        <v>70</v>
      </c>
      <c r="D4" s="75">
        <v>1</v>
      </c>
      <c r="E4" s="74" t="s">
        <v>119</v>
      </c>
      <c r="F4" s="76" t="s">
        <v>67</v>
      </c>
      <c r="G4" s="75">
        <v>11200</v>
      </c>
      <c r="H4" s="76" t="s">
        <v>112</v>
      </c>
      <c r="I4" s="74" t="s">
        <v>56</v>
      </c>
      <c r="J4" s="74" t="s">
        <v>56</v>
      </c>
      <c r="K4" s="74" t="s">
        <v>56</v>
      </c>
      <c r="L4" s="75" t="s">
        <v>57</v>
      </c>
      <c r="M4" s="17" t="s">
        <v>120</v>
      </c>
      <c r="N4" s="74" t="s">
        <v>121</v>
      </c>
      <c r="O4" s="86">
        <v>0</v>
      </c>
      <c r="P4" s="86">
        <v>7717.2</v>
      </c>
      <c r="Q4" s="86">
        <v>0</v>
      </c>
      <c r="R4" s="86">
        <v>3642.14</v>
      </c>
      <c r="S4" s="86">
        <v>0</v>
      </c>
      <c r="T4" s="77" t="s">
        <v>56</v>
      </c>
      <c r="U4" s="86">
        <v>800</v>
      </c>
      <c r="V4" s="77" t="s">
        <v>122</v>
      </c>
      <c r="W4" s="86">
        <v>0</v>
      </c>
      <c r="X4" s="86">
        <v>0</v>
      </c>
      <c r="Y4" s="77" t="s">
        <v>56</v>
      </c>
      <c r="Z4" s="86">
        <v>400</v>
      </c>
      <c r="AA4" s="77" t="s">
        <v>123</v>
      </c>
      <c r="AB4" s="86">
        <v>0</v>
      </c>
      <c r="AC4" s="86">
        <v>0</v>
      </c>
      <c r="AD4" s="77" t="s">
        <v>56</v>
      </c>
      <c r="AE4" s="86">
        <v>1300</v>
      </c>
      <c r="AF4" s="77" t="s">
        <v>124</v>
      </c>
      <c r="AG4" s="86">
        <v>0</v>
      </c>
      <c r="AH4" s="86">
        <v>0</v>
      </c>
      <c r="AI4" s="77" t="s">
        <v>56</v>
      </c>
      <c r="AJ4" s="86">
        <v>900</v>
      </c>
      <c r="AK4" s="77" t="s">
        <v>125</v>
      </c>
      <c r="AL4" s="86">
        <v>0</v>
      </c>
      <c r="AM4" s="86">
        <v>0</v>
      </c>
      <c r="AN4" s="77" t="s">
        <v>56</v>
      </c>
      <c r="AO4" s="86">
        <v>0</v>
      </c>
      <c r="AP4" s="77" t="s">
        <v>56</v>
      </c>
      <c r="AQ4" s="86">
        <f t="shared" ref="AQ4:AQ33" si="2">O4+Q4+S4+X4+AC4+AH4+AM4</f>
        <v>0</v>
      </c>
      <c r="AR4" s="89">
        <f t="shared" ref="AR4:AR33" si="3">P4+R4+U4+W4+Z4+AB4+AE4+AG4+AJ4+AL4+AO4</f>
        <v>14759.34</v>
      </c>
      <c r="AS4" s="78" t="s">
        <v>60</v>
      </c>
      <c r="AT4" s="86">
        <v>0</v>
      </c>
      <c r="AU4" s="86">
        <v>0</v>
      </c>
      <c r="AV4" s="86">
        <v>0</v>
      </c>
      <c r="AW4" s="86">
        <v>0</v>
      </c>
      <c r="AX4" s="86">
        <v>0</v>
      </c>
      <c r="AY4" s="86">
        <v>0</v>
      </c>
    </row>
    <row r="5" spans="1:51" s="73" customFormat="1" ht="31.5" x14ac:dyDescent="0.25">
      <c r="B5" s="74" t="s">
        <v>65</v>
      </c>
      <c r="C5" s="75" t="s">
        <v>70</v>
      </c>
      <c r="D5" s="75">
        <v>1</v>
      </c>
      <c r="E5" s="74" t="s">
        <v>130</v>
      </c>
      <c r="F5" s="76" t="s">
        <v>67</v>
      </c>
      <c r="G5" s="75">
        <v>11300</v>
      </c>
      <c r="H5" s="76" t="s">
        <v>127</v>
      </c>
      <c r="I5" s="74" t="s">
        <v>56</v>
      </c>
      <c r="J5" s="74" t="s">
        <v>56</v>
      </c>
      <c r="K5" s="74" t="s">
        <v>56</v>
      </c>
      <c r="L5" s="75" t="s">
        <v>57</v>
      </c>
      <c r="M5" s="17" t="s">
        <v>131</v>
      </c>
      <c r="N5" s="74" t="s">
        <v>121</v>
      </c>
      <c r="O5" s="86">
        <v>0</v>
      </c>
      <c r="P5" s="86">
        <v>93266.6</v>
      </c>
      <c r="Q5" s="86">
        <v>0</v>
      </c>
      <c r="R5" s="86">
        <v>44740.99</v>
      </c>
      <c r="S5" s="86">
        <v>0</v>
      </c>
      <c r="T5" s="77" t="s">
        <v>56</v>
      </c>
      <c r="U5" s="86">
        <v>1400</v>
      </c>
      <c r="V5" s="77" t="s">
        <v>132</v>
      </c>
      <c r="W5" s="86">
        <v>0</v>
      </c>
      <c r="X5" s="86">
        <v>0</v>
      </c>
      <c r="Y5" s="77" t="s">
        <v>56</v>
      </c>
      <c r="Z5" s="86">
        <v>500</v>
      </c>
      <c r="AA5" s="77" t="s">
        <v>133</v>
      </c>
      <c r="AB5" s="86">
        <v>0</v>
      </c>
      <c r="AC5" s="86">
        <v>0</v>
      </c>
      <c r="AD5" s="77" t="s">
        <v>56</v>
      </c>
      <c r="AE5" s="86">
        <v>0</v>
      </c>
      <c r="AF5" s="77" t="s">
        <v>56</v>
      </c>
      <c r="AG5" s="86">
        <v>0</v>
      </c>
      <c r="AH5" s="86">
        <v>0</v>
      </c>
      <c r="AI5" s="77" t="s">
        <v>56</v>
      </c>
      <c r="AJ5" s="86">
        <v>0</v>
      </c>
      <c r="AK5" s="77" t="s">
        <v>56</v>
      </c>
      <c r="AL5" s="86">
        <v>0</v>
      </c>
      <c r="AM5" s="86">
        <v>0</v>
      </c>
      <c r="AN5" s="77" t="s">
        <v>56</v>
      </c>
      <c r="AO5" s="86">
        <v>0</v>
      </c>
      <c r="AP5" s="77" t="s">
        <v>56</v>
      </c>
      <c r="AQ5" s="86">
        <f t="shared" si="2"/>
        <v>0</v>
      </c>
      <c r="AR5" s="89">
        <f t="shared" si="3"/>
        <v>139907.59</v>
      </c>
      <c r="AS5" s="78" t="s">
        <v>60</v>
      </c>
      <c r="AT5" s="86">
        <v>0</v>
      </c>
      <c r="AU5" s="86">
        <v>0</v>
      </c>
      <c r="AV5" s="86">
        <v>0</v>
      </c>
      <c r="AW5" s="86">
        <v>0</v>
      </c>
      <c r="AX5" s="86">
        <v>0</v>
      </c>
      <c r="AY5" s="86">
        <v>0</v>
      </c>
    </row>
    <row r="6" spans="1:51" s="73" customFormat="1" ht="110.25" x14ac:dyDescent="0.25">
      <c r="B6" s="74" t="s">
        <v>65</v>
      </c>
      <c r="C6" s="75" t="s">
        <v>70</v>
      </c>
      <c r="D6" s="75">
        <v>1</v>
      </c>
      <c r="E6" s="74" t="s">
        <v>145</v>
      </c>
      <c r="F6" s="76" t="s">
        <v>67</v>
      </c>
      <c r="G6" s="75">
        <v>11405</v>
      </c>
      <c r="H6" s="76" t="s">
        <v>139</v>
      </c>
      <c r="I6" s="74" t="s">
        <v>56</v>
      </c>
      <c r="J6" s="74" t="s">
        <v>56</v>
      </c>
      <c r="K6" s="74" t="s">
        <v>56</v>
      </c>
      <c r="L6" s="75" t="s">
        <v>57</v>
      </c>
      <c r="M6" s="17" t="s">
        <v>146</v>
      </c>
      <c r="N6" s="74" t="s">
        <v>121</v>
      </c>
      <c r="O6" s="86">
        <v>0</v>
      </c>
      <c r="P6" s="86">
        <v>8422.7800000000007</v>
      </c>
      <c r="Q6" s="86">
        <v>0</v>
      </c>
      <c r="R6" s="86">
        <v>1521.15</v>
      </c>
      <c r="S6" s="86">
        <v>0</v>
      </c>
      <c r="T6" s="77" t="s">
        <v>56</v>
      </c>
      <c r="U6" s="86">
        <v>7100</v>
      </c>
      <c r="V6" s="77" t="s">
        <v>147</v>
      </c>
      <c r="W6" s="86">
        <v>0</v>
      </c>
      <c r="X6" s="86">
        <v>0</v>
      </c>
      <c r="Y6" s="77" t="s">
        <v>56</v>
      </c>
      <c r="Z6" s="86">
        <v>2300</v>
      </c>
      <c r="AA6" s="77" t="s">
        <v>148</v>
      </c>
      <c r="AB6" s="86">
        <v>0</v>
      </c>
      <c r="AC6" s="86">
        <v>0</v>
      </c>
      <c r="AD6" s="77" t="s">
        <v>56</v>
      </c>
      <c r="AE6" s="86">
        <v>1800</v>
      </c>
      <c r="AF6" s="77" t="s">
        <v>149</v>
      </c>
      <c r="AG6" s="86">
        <v>0</v>
      </c>
      <c r="AH6" s="86">
        <v>0</v>
      </c>
      <c r="AI6" s="77" t="s">
        <v>56</v>
      </c>
      <c r="AJ6" s="86">
        <v>1800</v>
      </c>
      <c r="AK6" s="77" t="s">
        <v>149</v>
      </c>
      <c r="AL6" s="86">
        <v>0</v>
      </c>
      <c r="AM6" s="86">
        <v>0</v>
      </c>
      <c r="AN6" s="77" t="s">
        <v>56</v>
      </c>
      <c r="AO6" s="86">
        <v>0</v>
      </c>
      <c r="AP6" s="77" t="s">
        <v>56</v>
      </c>
      <c r="AQ6" s="86">
        <f t="shared" si="2"/>
        <v>0</v>
      </c>
      <c r="AR6" s="89">
        <f t="shared" si="3"/>
        <v>22943.93</v>
      </c>
      <c r="AS6" s="78" t="s">
        <v>60</v>
      </c>
      <c r="AT6" s="86">
        <v>0</v>
      </c>
      <c r="AU6" s="86">
        <v>0</v>
      </c>
      <c r="AV6" s="86">
        <v>0</v>
      </c>
      <c r="AW6" s="86">
        <v>0</v>
      </c>
      <c r="AX6" s="86">
        <v>0</v>
      </c>
      <c r="AY6" s="86">
        <v>0</v>
      </c>
    </row>
    <row r="7" spans="1:51" s="73" customFormat="1" ht="47.25" x14ac:dyDescent="0.25">
      <c r="B7" s="74" t="s">
        <v>65</v>
      </c>
      <c r="C7" s="75" t="s">
        <v>201</v>
      </c>
      <c r="D7" s="75">
        <v>1</v>
      </c>
      <c r="E7" s="74" t="s">
        <v>206</v>
      </c>
      <c r="F7" s="76" t="s">
        <v>67</v>
      </c>
      <c r="G7" s="75">
        <v>11402</v>
      </c>
      <c r="H7" s="76" t="s">
        <v>207</v>
      </c>
      <c r="I7" s="74" t="s">
        <v>56</v>
      </c>
      <c r="J7" s="74" t="s">
        <v>56</v>
      </c>
      <c r="K7" s="74" t="s">
        <v>56</v>
      </c>
      <c r="L7" s="75" t="s">
        <v>57</v>
      </c>
      <c r="M7" s="17" t="s">
        <v>208</v>
      </c>
      <c r="N7" s="74" t="s">
        <v>209</v>
      </c>
      <c r="O7" s="86">
        <v>0</v>
      </c>
      <c r="P7" s="86">
        <v>3305.18</v>
      </c>
      <c r="Q7" s="86">
        <v>0</v>
      </c>
      <c r="R7" s="86">
        <v>1000</v>
      </c>
      <c r="S7" s="86">
        <v>0</v>
      </c>
      <c r="T7" s="77" t="s">
        <v>56</v>
      </c>
      <c r="U7" s="86">
        <v>2000</v>
      </c>
      <c r="V7" s="77" t="s">
        <v>210</v>
      </c>
      <c r="W7" s="86">
        <v>0</v>
      </c>
      <c r="X7" s="86">
        <v>0</v>
      </c>
      <c r="Y7" s="77" t="s">
        <v>56</v>
      </c>
      <c r="Z7" s="86">
        <v>2000</v>
      </c>
      <c r="AA7" s="77" t="s">
        <v>210</v>
      </c>
      <c r="AB7" s="86">
        <v>0</v>
      </c>
      <c r="AC7" s="86">
        <v>0</v>
      </c>
      <c r="AD7" s="77" t="s">
        <v>56</v>
      </c>
      <c r="AE7" s="86">
        <v>0</v>
      </c>
      <c r="AF7" s="77" t="s">
        <v>56</v>
      </c>
      <c r="AG7" s="86">
        <v>0</v>
      </c>
      <c r="AH7" s="86">
        <v>0</v>
      </c>
      <c r="AI7" s="77" t="s">
        <v>56</v>
      </c>
      <c r="AJ7" s="86">
        <v>0</v>
      </c>
      <c r="AK7" s="77" t="s">
        <v>56</v>
      </c>
      <c r="AL7" s="86">
        <v>0</v>
      </c>
      <c r="AM7" s="86">
        <v>0</v>
      </c>
      <c r="AN7" s="77" t="s">
        <v>56</v>
      </c>
      <c r="AO7" s="86">
        <v>0</v>
      </c>
      <c r="AP7" s="77" t="s">
        <v>56</v>
      </c>
      <c r="AQ7" s="86">
        <f t="shared" si="2"/>
        <v>0</v>
      </c>
      <c r="AR7" s="89">
        <f t="shared" si="3"/>
        <v>8305.18</v>
      </c>
      <c r="AS7" s="78" t="s">
        <v>60</v>
      </c>
      <c r="AT7" s="86">
        <v>0</v>
      </c>
      <c r="AU7" s="86">
        <v>0</v>
      </c>
      <c r="AV7" s="86">
        <v>0</v>
      </c>
      <c r="AW7" s="86">
        <v>0</v>
      </c>
      <c r="AX7" s="86">
        <v>0</v>
      </c>
      <c r="AY7" s="86">
        <v>0</v>
      </c>
    </row>
    <row r="8" spans="1:51" s="73" customFormat="1" ht="63" x14ac:dyDescent="0.25">
      <c r="B8" s="74" t="s">
        <v>65</v>
      </c>
      <c r="C8" s="75" t="s">
        <v>201</v>
      </c>
      <c r="D8" s="75">
        <v>1</v>
      </c>
      <c r="E8" s="74" t="s">
        <v>244</v>
      </c>
      <c r="F8" s="76" t="s">
        <v>67</v>
      </c>
      <c r="G8" s="75">
        <v>55501</v>
      </c>
      <c r="H8" s="76" t="s">
        <v>245</v>
      </c>
      <c r="I8" s="74" t="s">
        <v>56</v>
      </c>
      <c r="J8" s="74" t="s">
        <v>56</v>
      </c>
      <c r="K8" s="74" t="s">
        <v>56</v>
      </c>
      <c r="L8" s="75" t="s">
        <v>57</v>
      </c>
      <c r="M8" s="17" t="s">
        <v>246</v>
      </c>
      <c r="N8" s="74" t="s">
        <v>247</v>
      </c>
      <c r="O8" s="86">
        <v>0</v>
      </c>
      <c r="P8" s="86">
        <v>11758.33</v>
      </c>
      <c r="Q8" s="86">
        <v>0</v>
      </c>
      <c r="R8" s="86">
        <v>0</v>
      </c>
      <c r="S8" s="86">
        <v>0</v>
      </c>
      <c r="T8" s="77" t="s">
        <v>56</v>
      </c>
      <c r="U8" s="86">
        <v>4000</v>
      </c>
      <c r="V8" s="77" t="s">
        <v>248</v>
      </c>
      <c r="W8" s="86">
        <v>0</v>
      </c>
      <c r="X8" s="86">
        <v>0</v>
      </c>
      <c r="Y8" s="77" t="s">
        <v>56</v>
      </c>
      <c r="Z8" s="86">
        <v>4500</v>
      </c>
      <c r="AA8" s="77" t="s">
        <v>249</v>
      </c>
      <c r="AB8" s="86">
        <v>0</v>
      </c>
      <c r="AC8" s="86">
        <v>0</v>
      </c>
      <c r="AD8" s="77" t="s">
        <v>56</v>
      </c>
      <c r="AE8" s="86">
        <v>5000</v>
      </c>
      <c r="AF8" s="77" t="s">
        <v>249</v>
      </c>
      <c r="AG8" s="86">
        <v>0</v>
      </c>
      <c r="AH8" s="86">
        <v>0</v>
      </c>
      <c r="AI8" s="77" t="s">
        <v>56</v>
      </c>
      <c r="AJ8" s="86">
        <v>5500</v>
      </c>
      <c r="AK8" s="77" t="s">
        <v>249</v>
      </c>
      <c r="AL8" s="86">
        <v>0</v>
      </c>
      <c r="AM8" s="86">
        <v>0</v>
      </c>
      <c r="AN8" s="77" t="s">
        <v>56</v>
      </c>
      <c r="AO8" s="86">
        <v>0</v>
      </c>
      <c r="AP8" s="77" t="s">
        <v>56</v>
      </c>
      <c r="AQ8" s="86">
        <f t="shared" si="2"/>
        <v>0</v>
      </c>
      <c r="AR8" s="89">
        <f t="shared" si="3"/>
        <v>30758.33</v>
      </c>
      <c r="AS8" s="78" t="s">
        <v>60</v>
      </c>
      <c r="AT8" s="86">
        <v>0</v>
      </c>
      <c r="AU8" s="86">
        <v>0</v>
      </c>
      <c r="AV8" s="86">
        <v>0</v>
      </c>
      <c r="AW8" s="86">
        <v>0</v>
      </c>
      <c r="AX8" s="86">
        <v>0</v>
      </c>
      <c r="AY8" s="86">
        <v>0</v>
      </c>
    </row>
    <row r="9" spans="1:51" s="73" customFormat="1" ht="157.5" x14ac:dyDescent="0.25">
      <c r="B9" s="74" t="s">
        <v>65</v>
      </c>
      <c r="C9" s="75" t="s">
        <v>201</v>
      </c>
      <c r="D9" s="75">
        <v>1</v>
      </c>
      <c r="E9" s="74" t="s">
        <v>296</v>
      </c>
      <c r="F9" s="76" t="s">
        <v>67</v>
      </c>
      <c r="G9" s="75">
        <v>11401</v>
      </c>
      <c r="H9" s="76" t="s">
        <v>203</v>
      </c>
      <c r="I9" s="74" t="s">
        <v>56</v>
      </c>
      <c r="J9" s="74" t="s">
        <v>56</v>
      </c>
      <c r="K9" s="74" t="s">
        <v>56</v>
      </c>
      <c r="L9" s="75" t="s">
        <v>57</v>
      </c>
      <c r="M9" s="17" t="s">
        <v>297</v>
      </c>
      <c r="N9" s="74" t="s">
        <v>298</v>
      </c>
      <c r="O9" s="86">
        <v>0</v>
      </c>
      <c r="P9" s="86">
        <v>14043.28</v>
      </c>
      <c r="Q9" s="86">
        <v>0</v>
      </c>
      <c r="R9" s="86">
        <v>19049.310000000001</v>
      </c>
      <c r="S9" s="86">
        <v>0</v>
      </c>
      <c r="T9" s="77" t="s">
        <v>56</v>
      </c>
      <c r="U9" s="86">
        <v>10100</v>
      </c>
      <c r="V9" s="77" t="s">
        <v>299</v>
      </c>
      <c r="W9" s="86">
        <v>0</v>
      </c>
      <c r="X9" s="86">
        <v>0</v>
      </c>
      <c r="Y9" s="77" t="s">
        <v>56</v>
      </c>
      <c r="Z9" s="86">
        <v>3200</v>
      </c>
      <c r="AA9" s="77" t="s">
        <v>300</v>
      </c>
      <c r="AB9" s="86">
        <v>0</v>
      </c>
      <c r="AC9" s="86">
        <v>0</v>
      </c>
      <c r="AD9" s="77" t="s">
        <v>56</v>
      </c>
      <c r="AE9" s="86">
        <v>0</v>
      </c>
      <c r="AF9" s="77" t="s">
        <v>56</v>
      </c>
      <c r="AG9" s="86">
        <v>0</v>
      </c>
      <c r="AH9" s="86">
        <v>0</v>
      </c>
      <c r="AI9" s="77" t="s">
        <v>56</v>
      </c>
      <c r="AJ9" s="86">
        <v>0</v>
      </c>
      <c r="AK9" s="77" t="s">
        <v>56</v>
      </c>
      <c r="AL9" s="86">
        <v>0</v>
      </c>
      <c r="AM9" s="86">
        <v>0</v>
      </c>
      <c r="AN9" s="77" t="s">
        <v>56</v>
      </c>
      <c r="AO9" s="86">
        <v>0</v>
      </c>
      <c r="AP9" s="77" t="s">
        <v>56</v>
      </c>
      <c r="AQ9" s="86">
        <f t="shared" si="2"/>
        <v>0</v>
      </c>
      <c r="AR9" s="89">
        <f t="shared" si="3"/>
        <v>46392.590000000004</v>
      </c>
      <c r="AS9" s="78" t="s">
        <v>60</v>
      </c>
      <c r="AT9" s="86">
        <v>0</v>
      </c>
      <c r="AU9" s="86">
        <v>0</v>
      </c>
      <c r="AV9" s="86">
        <v>0</v>
      </c>
      <c r="AW9" s="86">
        <v>0</v>
      </c>
      <c r="AX9" s="86">
        <v>0</v>
      </c>
      <c r="AY9" s="86">
        <v>0</v>
      </c>
    </row>
    <row r="10" spans="1:51" s="73" customFormat="1" ht="94.5" x14ac:dyDescent="0.25">
      <c r="B10" s="74" t="s">
        <v>65</v>
      </c>
      <c r="C10" s="75" t="s">
        <v>201</v>
      </c>
      <c r="D10" s="75">
        <v>1</v>
      </c>
      <c r="E10" s="74" t="s">
        <v>383</v>
      </c>
      <c r="F10" s="76" t="s">
        <v>384</v>
      </c>
      <c r="G10" s="75">
        <v>11401</v>
      </c>
      <c r="H10" s="76" t="s">
        <v>203</v>
      </c>
      <c r="I10" s="74" t="s">
        <v>56</v>
      </c>
      <c r="J10" s="74" t="s">
        <v>56</v>
      </c>
      <c r="K10" s="74" t="s">
        <v>56</v>
      </c>
      <c r="L10" s="75" t="s">
        <v>57</v>
      </c>
      <c r="M10" s="17" t="s">
        <v>385</v>
      </c>
      <c r="N10" s="74" t="s">
        <v>386</v>
      </c>
      <c r="O10" s="86">
        <v>0</v>
      </c>
      <c r="P10" s="86">
        <v>83474.11</v>
      </c>
      <c r="Q10" s="86">
        <v>0</v>
      </c>
      <c r="R10" s="86">
        <v>22132.400000000001</v>
      </c>
      <c r="S10" s="86">
        <v>0</v>
      </c>
      <c r="T10" s="77" t="s">
        <v>56</v>
      </c>
      <c r="U10" s="86">
        <v>16000</v>
      </c>
      <c r="V10" s="77" t="s">
        <v>387</v>
      </c>
      <c r="W10" s="86">
        <v>0</v>
      </c>
      <c r="X10" s="86">
        <v>0</v>
      </c>
      <c r="Y10" s="77" t="s">
        <v>56</v>
      </c>
      <c r="Z10" s="86">
        <v>16000</v>
      </c>
      <c r="AA10" s="77" t="s">
        <v>388</v>
      </c>
      <c r="AB10" s="86">
        <v>0</v>
      </c>
      <c r="AC10" s="86">
        <v>0</v>
      </c>
      <c r="AD10" s="77" t="s">
        <v>56</v>
      </c>
      <c r="AE10" s="86">
        <v>25000</v>
      </c>
      <c r="AF10" s="77" t="s">
        <v>389</v>
      </c>
      <c r="AG10" s="86">
        <v>0</v>
      </c>
      <c r="AH10" s="86">
        <v>0</v>
      </c>
      <c r="AI10" s="77" t="s">
        <v>56</v>
      </c>
      <c r="AJ10" s="86">
        <v>15000</v>
      </c>
      <c r="AK10" s="77" t="s">
        <v>388</v>
      </c>
      <c r="AL10" s="86">
        <v>0</v>
      </c>
      <c r="AM10" s="86">
        <v>0</v>
      </c>
      <c r="AN10" s="77" t="s">
        <v>56</v>
      </c>
      <c r="AO10" s="86">
        <v>0</v>
      </c>
      <c r="AP10" s="77" t="s">
        <v>56</v>
      </c>
      <c r="AQ10" s="86">
        <f t="shared" si="2"/>
        <v>0</v>
      </c>
      <c r="AR10" s="89">
        <f t="shared" si="3"/>
        <v>177606.51</v>
      </c>
      <c r="AS10" s="78" t="s">
        <v>60</v>
      </c>
      <c r="AT10" s="86">
        <v>0</v>
      </c>
      <c r="AU10" s="86">
        <v>0</v>
      </c>
      <c r="AV10" s="86">
        <v>0</v>
      </c>
      <c r="AW10" s="86">
        <v>0</v>
      </c>
      <c r="AX10" s="86">
        <v>0</v>
      </c>
      <c r="AY10" s="86">
        <v>0</v>
      </c>
    </row>
    <row r="11" spans="1:51" s="73" customFormat="1" ht="63" x14ac:dyDescent="0.25">
      <c r="B11" s="74" t="s">
        <v>65</v>
      </c>
      <c r="C11" s="75" t="s">
        <v>201</v>
      </c>
      <c r="D11" s="75">
        <v>1</v>
      </c>
      <c r="E11" s="74" t="s">
        <v>419</v>
      </c>
      <c r="F11" s="76" t="s">
        <v>67</v>
      </c>
      <c r="G11" s="75">
        <v>42401</v>
      </c>
      <c r="H11" s="76" t="s">
        <v>420</v>
      </c>
      <c r="I11" s="74" t="s">
        <v>56</v>
      </c>
      <c r="J11" s="74" t="s">
        <v>56</v>
      </c>
      <c r="K11" s="74" t="s">
        <v>56</v>
      </c>
      <c r="L11" s="75" t="s">
        <v>57</v>
      </c>
      <c r="M11" s="17" t="s">
        <v>421</v>
      </c>
      <c r="N11" s="74" t="s">
        <v>422</v>
      </c>
      <c r="O11" s="86">
        <v>0</v>
      </c>
      <c r="P11" s="86">
        <v>0</v>
      </c>
      <c r="Q11" s="86">
        <v>0</v>
      </c>
      <c r="R11" s="86">
        <v>800</v>
      </c>
      <c r="S11" s="86">
        <v>0</v>
      </c>
      <c r="T11" s="77" t="s">
        <v>56</v>
      </c>
      <c r="U11" s="86">
        <v>1000</v>
      </c>
      <c r="V11" s="77" t="s">
        <v>423</v>
      </c>
      <c r="W11" s="86">
        <v>0</v>
      </c>
      <c r="X11" s="86">
        <v>0</v>
      </c>
      <c r="Y11" s="77" t="s">
        <v>56</v>
      </c>
      <c r="Z11" s="86">
        <v>1000</v>
      </c>
      <c r="AA11" s="77" t="s">
        <v>423</v>
      </c>
      <c r="AB11" s="86">
        <v>0</v>
      </c>
      <c r="AC11" s="86">
        <v>0</v>
      </c>
      <c r="AD11" s="77" t="s">
        <v>56</v>
      </c>
      <c r="AE11" s="86">
        <v>1000</v>
      </c>
      <c r="AF11" s="77" t="s">
        <v>423</v>
      </c>
      <c r="AG11" s="86">
        <v>0</v>
      </c>
      <c r="AH11" s="86">
        <v>0</v>
      </c>
      <c r="AI11" s="77" t="s">
        <v>56</v>
      </c>
      <c r="AJ11" s="86">
        <v>1000</v>
      </c>
      <c r="AK11" s="77" t="s">
        <v>423</v>
      </c>
      <c r="AL11" s="86">
        <v>0</v>
      </c>
      <c r="AM11" s="86">
        <v>0</v>
      </c>
      <c r="AN11" s="77" t="s">
        <v>56</v>
      </c>
      <c r="AO11" s="86">
        <v>0</v>
      </c>
      <c r="AP11" s="77" t="s">
        <v>56</v>
      </c>
      <c r="AQ11" s="86">
        <f t="shared" si="2"/>
        <v>0</v>
      </c>
      <c r="AR11" s="89">
        <f t="shared" si="3"/>
        <v>4800</v>
      </c>
      <c r="AS11" s="78" t="s">
        <v>60</v>
      </c>
      <c r="AT11" s="86">
        <v>0</v>
      </c>
      <c r="AU11" s="86">
        <v>0</v>
      </c>
      <c r="AV11" s="86">
        <v>0</v>
      </c>
      <c r="AW11" s="86">
        <v>0</v>
      </c>
      <c r="AX11" s="86">
        <v>0</v>
      </c>
      <c r="AY11" s="86">
        <v>0</v>
      </c>
    </row>
    <row r="12" spans="1:51" s="73" customFormat="1" ht="63" x14ac:dyDescent="0.25">
      <c r="B12" s="74" t="s">
        <v>65</v>
      </c>
      <c r="C12" s="75" t="s">
        <v>201</v>
      </c>
      <c r="D12" s="75">
        <v>1</v>
      </c>
      <c r="E12" s="74" t="s">
        <v>427</v>
      </c>
      <c r="F12" s="76" t="s">
        <v>67</v>
      </c>
      <c r="G12" s="75">
        <v>42403</v>
      </c>
      <c r="H12" s="76" t="s">
        <v>364</v>
      </c>
      <c r="I12" s="74" t="s">
        <v>56</v>
      </c>
      <c r="J12" s="74" t="s">
        <v>56</v>
      </c>
      <c r="K12" s="74" t="s">
        <v>56</v>
      </c>
      <c r="L12" s="75" t="s">
        <v>57</v>
      </c>
      <c r="M12" s="17" t="s">
        <v>428</v>
      </c>
      <c r="N12" s="74" t="s">
        <v>429</v>
      </c>
      <c r="O12" s="86">
        <v>0</v>
      </c>
      <c r="P12" s="86">
        <v>2840.75</v>
      </c>
      <c r="Q12" s="86">
        <v>0</v>
      </c>
      <c r="R12" s="86">
        <v>5354.42</v>
      </c>
      <c r="S12" s="86">
        <v>0</v>
      </c>
      <c r="T12" s="77" t="s">
        <v>56</v>
      </c>
      <c r="U12" s="86">
        <v>2800</v>
      </c>
      <c r="V12" s="77" t="s">
        <v>430</v>
      </c>
      <c r="W12" s="86">
        <v>0</v>
      </c>
      <c r="X12" s="86">
        <v>0</v>
      </c>
      <c r="Y12" s="77" t="s">
        <v>56</v>
      </c>
      <c r="Z12" s="86">
        <v>1500</v>
      </c>
      <c r="AA12" s="77" t="s">
        <v>423</v>
      </c>
      <c r="AB12" s="86">
        <v>0</v>
      </c>
      <c r="AC12" s="86">
        <v>0</v>
      </c>
      <c r="AD12" s="77" t="s">
        <v>56</v>
      </c>
      <c r="AE12" s="86">
        <v>1500</v>
      </c>
      <c r="AF12" s="77" t="s">
        <v>423</v>
      </c>
      <c r="AG12" s="86">
        <v>0</v>
      </c>
      <c r="AH12" s="86">
        <v>0</v>
      </c>
      <c r="AI12" s="77" t="s">
        <v>56</v>
      </c>
      <c r="AJ12" s="86">
        <v>1500</v>
      </c>
      <c r="AK12" s="77" t="s">
        <v>423</v>
      </c>
      <c r="AL12" s="86">
        <v>0</v>
      </c>
      <c r="AM12" s="86">
        <v>0</v>
      </c>
      <c r="AN12" s="77" t="s">
        <v>56</v>
      </c>
      <c r="AO12" s="86">
        <v>0</v>
      </c>
      <c r="AP12" s="77" t="s">
        <v>56</v>
      </c>
      <c r="AQ12" s="86">
        <f t="shared" si="2"/>
        <v>0</v>
      </c>
      <c r="AR12" s="89">
        <f t="shared" si="3"/>
        <v>15495.17</v>
      </c>
      <c r="AS12" s="78" t="s">
        <v>60</v>
      </c>
      <c r="AT12" s="86">
        <v>0</v>
      </c>
      <c r="AU12" s="86">
        <v>0</v>
      </c>
      <c r="AV12" s="86">
        <v>0</v>
      </c>
      <c r="AW12" s="86">
        <v>0</v>
      </c>
      <c r="AX12" s="86">
        <v>0</v>
      </c>
      <c r="AY12" s="86">
        <v>0</v>
      </c>
    </row>
    <row r="13" spans="1:51" s="73" customFormat="1" ht="63" x14ac:dyDescent="0.25">
      <c r="B13" s="74" t="s">
        <v>65</v>
      </c>
      <c r="C13" s="75" t="s">
        <v>201</v>
      </c>
      <c r="D13" s="75">
        <v>1</v>
      </c>
      <c r="E13" s="74" t="s">
        <v>439</v>
      </c>
      <c r="F13" s="76" t="s">
        <v>67</v>
      </c>
      <c r="G13" s="75">
        <v>42406</v>
      </c>
      <c r="H13" s="76" t="s">
        <v>440</v>
      </c>
      <c r="I13" s="74" t="s">
        <v>56</v>
      </c>
      <c r="J13" s="74" t="s">
        <v>56</v>
      </c>
      <c r="K13" s="74" t="s">
        <v>56</v>
      </c>
      <c r="L13" s="75" t="s">
        <v>57</v>
      </c>
      <c r="M13" s="17" t="s">
        <v>441</v>
      </c>
      <c r="N13" s="74" t="s">
        <v>442</v>
      </c>
      <c r="O13" s="86">
        <v>0</v>
      </c>
      <c r="P13" s="86">
        <v>712.92</v>
      </c>
      <c r="Q13" s="86">
        <v>0</v>
      </c>
      <c r="R13" s="86">
        <v>7000</v>
      </c>
      <c r="S13" s="86">
        <v>0</v>
      </c>
      <c r="T13" s="77" t="s">
        <v>56</v>
      </c>
      <c r="U13" s="86">
        <v>2500</v>
      </c>
      <c r="V13" s="77" t="s">
        <v>443</v>
      </c>
      <c r="W13" s="86">
        <v>0</v>
      </c>
      <c r="X13" s="86">
        <v>0</v>
      </c>
      <c r="Y13" s="77" t="s">
        <v>56</v>
      </c>
      <c r="Z13" s="86">
        <v>1500</v>
      </c>
      <c r="AA13" s="77" t="s">
        <v>423</v>
      </c>
      <c r="AB13" s="86">
        <v>0</v>
      </c>
      <c r="AC13" s="86">
        <v>0</v>
      </c>
      <c r="AD13" s="77" t="s">
        <v>56</v>
      </c>
      <c r="AE13" s="86">
        <v>1500</v>
      </c>
      <c r="AF13" s="77" t="s">
        <v>423</v>
      </c>
      <c r="AG13" s="86">
        <v>0</v>
      </c>
      <c r="AH13" s="86">
        <v>0</v>
      </c>
      <c r="AI13" s="77" t="s">
        <v>56</v>
      </c>
      <c r="AJ13" s="86">
        <v>1500</v>
      </c>
      <c r="AK13" s="77" t="s">
        <v>423</v>
      </c>
      <c r="AL13" s="86">
        <v>0</v>
      </c>
      <c r="AM13" s="86">
        <v>0</v>
      </c>
      <c r="AN13" s="77" t="s">
        <v>56</v>
      </c>
      <c r="AO13" s="86">
        <v>0</v>
      </c>
      <c r="AP13" s="77" t="s">
        <v>56</v>
      </c>
      <c r="AQ13" s="86">
        <f t="shared" si="2"/>
        <v>0</v>
      </c>
      <c r="AR13" s="89">
        <f t="shared" si="3"/>
        <v>14712.92</v>
      </c>
      <c r="AS13" s="78" t="s">
        <v>60</v>
      </c>
      <c r="AT13" s="86">
        <v>0</v>
      </c>
      <c r="AU13" s="86">
        <v>0</v>
      </c>
      <c r="AV13" s="86">
        <v>0</v>
      </c>
      <c r="AW13" s="86">
        <v>0</v>
      </c>
      <c r="AX13" s="86">
        <v>0</v>
      </c>
      <c r="AY13" s="86">
        <v>0</v>
      </c>
    </row>
    <row r="14" spans="1:51" s="73" customFormat="1" ht="63" x14ac:dyDescent="0.25">
      <c r="B14" s="74" t="s">
        <v>65</v>
      </c>
      <c r="C14" s="75" t="s">
        <v>201</v>
      </c>
      <c r="D14" s="75">
        <v>1</v>
      </c>
      <c r="E14" s="74" t="s">
        <v>447</v>
      </c>
      <c r="F14" s="76" t="s">
        <v>67</v>
      </c>
      <c r="G14" s="75">
        <v>42407</v>
      </c>
      <c r="H14" s="76" t="s">
        <v>448</v>
      </c>
      <c r="I14" s="74" t="s">
        <v>56</v>
      </c>
      <c r="J14" s="74" t="s">
        <v>56</v>
      </c>
      <c r="K14" s="74" t="s">
        <v>56</v>
      </c>
      <c r="L14" s="75" t="s">
        <v>57</v>
      </c>
      <c r="M14" s="17" t="s">
        <v>449</v>
      </c>
      <c r="N14" s="74" t="s">
        <v>450</v>
      </c>
      <c r="O14" s="86">
        <v>0</v>
      </c>
      <c r="P14" s="86">
        <v>548.30999999999995</v>
      </c>
      <c r="Q14" s="86">
        <v>0</v>
      </c>
      <c r="R14" s="86">
        <v>6000</v>
      </c>
      <c r="S14" s="86">
        <v>0</v>
      </c>
      <c r="T14" s="77" t="s">
        <v>56</v>
      </c>
      <c r="U14" s="86">
        <v>7900</v>
      </c>
      <c r="V14" s="77" t="s">
        <v>451</v>
      </c>
      <c r="W14" s="86">
        <v>0</v>
      </c>
      <c r="X14" s="86">
        <v>0</v>
      </c>
      <c r="Y14" s="77" t="s">
        <v>56</v>
      </c>
      <c r="Z14" s="86">
        <v>4800</v>
      </c>
      <c r="AA14" s="77" t="s">
        <v>452</v>
      </c>
      <c r="AB14" s="86">
        <v>0</v>
      </c>
      <c r="AC14" s="86">
        <v>0</v>
      </c>
      <c r="AD14" s="77" t="s">
        <v>56</v>
      </c>
      <c r="AE14" s="86">
        <v>1500</v>
      </c>
      <c r="AF14" s="77" t="s">
        <v>423</v>
      </c>
      <c r="AG14" s="86">
        <v>0</v>
      </c>
      <c r="AH14" s="86">
        <v>0</v>
      </c>
      <c r="AI14" s="77" t="s">
        <v>56</v>
      </c>
      <c r="AJ14" s="86">
        <v>1500</v>
      </c>
      <c r="AK14" s="77" t="s">
        <v>423</v>
      </c>
      <c r="AL14" s="86">
        <v>0</v>
      </c>
      <c r="AM14" s="86">
        <v>0</v>
      </c>
      <c r="AN14" s="77" t="s">
        <v>56</v>
      </c>
      <c r="AO14" s="86">
        <v>0</v>
      </c>
      <c r="AP14" s="77" t="s">
        <v>56</v>
      </c>
      <c r="AQ14" s="86">
        <f t="shared" si="2"/>
        <v>0</v>
      </c>
      <c r="AR14" s="89">
        <f t="shared" si="3"/>
        <v>22248.309999999998</v>
      </c>
      <c r="AS14" s="78" t="s">
        <v>60</v>
      </c>
      <c r="AT14" s="86">
        <v>0</v>
      </c>
      <c r="AU14" s="86">
        <v>0</v>
      </c>
      <c r="AV14" s="86">
        <v>0</v>
      </c>
      <c r="AW14" s="86">
        <v>0</v>
      </c>
      <c r="AX14" s="86">
        <v>0</v>
      </c>
      <c r="AY14" s="86">
        <v>0</v>
      </c>
    </row>
    <row r="15" spans="1:51" s="73" customFormat="1" ht="63" x14ac:dyDescent="0.25">
      <c r="B15" s="74" t="s">
        <v>65</v>
      </c>
      <c r="C15" s="75" t="s">
        <v>201</v>
      </c>
      <c r="D15" s="75">
        <v>1</v>
      </c>
      <c r="E15" s="74" t="s">
        <v>458</v>
      </c>
      <c r="F15" s="76" t="s">
        <v>67</v>
      </c>
      <c r="G15" s="75">
        <v>42408</v>
      </c>
      <c r="H15" s="76" t="s">
        <v>459</v>
      </c>
      <c r="I15" s="74" t="s">
        <v>56</v>
      </c>
      <c r="J15" s="74" t="s">
        <v>56</v>
      </c>
      <c r="K15" s="74" t="s">
        <v>56</v>
      </c>
      <c r="L15" s="75" t="s">
        <v>57</v>
      </c>
      <c r="M15" s="17" t="s">
        <v>460</v>
      </c>
      <c r="N15" s="74" t="s">
        <v>461</v>
      </c>
      <c r="O15" s="86">
        <v>0</v>
      </c>
      <c r="P15" s="86">
        <v>863.23</v>
      </c>
      <c r="Q15" s="86">
        <v>0</v>
      </c>
      <c r="R15" s="86">
        <v>1000</v>
      </c>
      <c r="S15" s="86">
        <v>0</v>
      </c>
      <c r="T15" s="77" t="s">
        <v>56</v>
      </c>
      <c r="U15" s="86">
        <v>0</v>
      </c>
      <c r="V15" s="77" t="s">
        <v>56</v>
      </c>
      <c r="W15" s="86">
        <v>0</v>
      </c>
      <c r="X15" s="86">
        <v>0</v>
      </c>
      <c r="Y15" s="77" t="s">
        <v>56</v>
      </c>
      <c r="Z15" s="86">
        <v>0</v>
      </c>
      <c r="AA15" s="77" t="s">
        <v>56</v>
      </c>
      <c r="AB15" s="86">
        <v>0</v>
      </c>
      <c r="AC15" s="86">
        <v>0</v>
      </c>
      <c r="AD15" s="77" t="s">
        <v>56</v>
      </c>
      <c r="AE15" s="86">
        <v>500</v>
      </c>
      <c r="AF15" s="77" t="s">
        <v>423</v>
      </c>
      <c r="AG15" s="86">
        <v>0</v>
      </c>
      <c r="AH15" s="86">
        <v>0</v>
      </c>
      <c r="AI15" s="77" t="s">
        <v>56</v>
      </c>
      <c r="AJ15" s="86">
        <v>1500</v>
      </c>
      <c r="AK15" s="77" t="s">
        <v>423</v>
      </c>
      <c r="AL15" s="86">
        <v>0</v>
      </c>
      <c r="AM15" s="86">
        <v>0</v>
      </c>
      <c r="AN15" s="77" t="s">
        <v>56</v>
      </c>
      <c r="AO15" s="86">
        <v>0</v>
      </c>
      <c r="AP15" s="77" t="s">
        <v>56</v>
      </c>
      <c r="AQ15" s="86">
        <f t="shared" si="2"/>
        <v>0</v>
      </c>
      <c r="AR15" s="89">
        <f t="shared" si="3"/>
        <v>3863.23</v>
      </c>
      <c r="AS15" s="78" t="s">
        <v>60</v>
      </c>
      <c r="AT15" s="86">
        <v>0</v>
      </c>
      <c r="AU15" s="86">
        <v>0</v>
      </c>
      <c r="AV15" s="86">
        <v>0</v>
      </c>
      <c r="AW15" s="86">
        <v>0</v>
      </c>
      <c r="AX15" s="86">
        <v>0</v>
      </c>
      <c r="AY15" s="86">
        <v>0</v>
      </c>
    </row>
    <row r="16" spans="1:51" s="73" customFormat="1" ht="63" x14ac:dyDescent="0.25">
      <c r="B16" s="74" t="s">
        <v>65</v>
      </c>
      <c r="C16" s="75" t="s">
        <v>201</v>
      </c>
      <c r="D16" s="75">
        <v>1</v>
      </c>
      <c r="E16" s="74" t="s">
        <v>465</v>
      </c>
      <c r="F16" s="76" t="s">
        <v>67</v>
      </c>
      <c r="G16" s="75">
        <v>42409</v>
      </c>
      <c r="H16" s="76" t="s">
        <v>466</v>
      </c>
      <c r="I16" s="74" t="s">
        <v>56</v>
      </c>
      <c r="J16" s="74" t="s">
        <v>56</v>
      </c>
      <c r="K16" s="74" t="s">
        <v>56</v>
      </c>
      <c r="L16" s="75" t="s">
        <v>57</v>
      </c>
      <c r="M16" s="17" t="s">
        <v>467</v>
      </c>
      <c r="N16" s="74" t="s">
        <v>468</v>
      </c>
      <c r="O16" s="86">
        <v>0</v>
      </c>
      <c r="P16" s="86">
        <v>1438.54</v>
      </c>
      <c r="Q16" s="86">
        <v>0</v>
      </c>
      <c r="R16" s="86">
        <v>1000</v>
      </c>
      <c r="S16" s="86">
        <v>0</v>
      </c>
      <c r="T16" s="77" t="s">
        <v>56</v>
      </c>
      <c r="U16" s="86">
        <v>0</v>
      </c>
      <c r="V16" s="77" t="s">
        <v>56</v>
      </c>
      <c r="W16" s="86">
        <v>0</v>
      </c>
      <c r="X16" s="86">
        <v>0</v>
      </c>
      <c r="Y16" s="77" t="s">
        <v>56</v>
      </c>
      <c r="Z16" s="86">
        <v>500</v>
      </c>
      <c r="AA16" s="77" t="s">
        <v>423</v>
      </c>
      <c r="AB16" s="86">
        <v>0</v>
      </c>
      <c r="AC16" s="86">
        <v>0</v>
      </c>
      <c r="AD16" s="77" t="s">
        <v>56</v>
      </c>
      <c r="AE16" s="86">
        <v>1500</v>
      </c>
      <c r="AF16" s="77" t="s">
        <v>423</v>
      </c>
      <c r="AG16" s="86">
        <v>0</v>
      </c>
      <c r="AH16" s="86">
        <v>0</v>
      </c>
      <c r="AI16" s="77" t="s">
        <v>56</v>
      </c>
      <c r="AJ16" s="86">
        <v>1500</v>
      </c>
      <c r="AK16" s="77" t="s">
        <v>423</v>
      </c>
      <c r="AL16" s="86">
        <v>0</v>
      </c>
      <c r="AM16" s="86">
        <v>0</v>
      </c>
      <c r="AN16" s="77" t="s">
        <v>56</v>
      </c>
      <c r="AO16" s="86">
        <v>0</v>
      </c>
      <c r="AP16" s="77" t="s">
        <v>56</v>
      </c>
      <c r="AQ16" s="86">
        <f t="shared" si="2"/>
        <v>0</v>
      </c>
      <c r="AR16" s="89">
        <f t="shared" si="3"/>
        <v>5938.54</v>
      </c>
      <c r="AS16" s="78" t="s">
        <v>60</v>
      </c>
      <c r="AT16" s="86">
        <v>0</v>
      </c>
      <c r="AU16" s="86">
        <v>0</v>
      </c>
      <c r="AV16" s="86">
        <v>0</v>
      </c>
      <c r="AW16" s="86">
        <v>0</v>
      </c>
      <c r="AX16" s="86">
        <v>0</v>
      </c>
      <c r="AY16" s="86">
        <v>0</v>
      </c>
    </row>
    <row r="17" spans="2:51" s="73" customFormat="1" ht="63" x14ac:dyDescent="0.25">
      <c r="B17" s="74" t="s">
        <v>65</v>
      </c>
      <c r="C17" s="75" t="s">
        <v>201</v>
      </c>
      <c r="D17" s="75">
        <v>1</v>
      </c>
      <c r="E17" s="74" t="s">
        <v>469</v>
      </c>
      <c r="F17" s="76" t="s">
        <v>67</v>
      </c>
      <c r="G17" s="75">
        <v>42410</v>
      </c>
      <c r="H17" s="76" t="s">
        <v>470</v>
      </c>
      <c r="I17" s="74" t="s">
        <v>56</v>
      </c>
      <c r="J17" s="74" t="s">
        <v>56</v>
      </c>
      <c r="K17" s="74" t="s">
        <v>56</v>
      </c>
      <c r="L17" s="75" t="s">
        <v>57</v>
      </c>
      <c r="M17" s="17" t="s">
        <v>471</v>
      </c>
      <c r="N17" s="74" t="s">
        <v>472</v>
      </c>
      <c r="O17" s="86">
        <v>0</v>
      </c>
      <c r="P17" s="86">
        <v>751.15</v>
      </c>
      <c r="Q17" s="86">
        <v>0</v>
      </c>
      <c r="R17" s="86">
        <v>6000</v>
      </c>
      <c r="S17" s="86">
        <v>0</v>
      </c>
      <c r="T17" s="77" t="s">
        <v>56</v>
      </c>
      <c r="U17" s="86">
        <v>1300</v>
      </c>
      <c r="V17" s="77" t="s">
        <v>473</v>
      </c>
      <c r="W17" s="86">
        <v>0</v>
      </c>
      <c r="X17" s="86">
        <v>0</v>
      </c>
      <c r="Y17" s="77" t="s">
        <v>56</v>
      </c>
      <c r="Z17" s="86">
        <v>1500</v>
      </c>
      <c r="AA17" s="77" t="s">
        <v>423</v>
      </c>
      <c r="AB17" s="86">
        <v>0</v>
      </c>
      <c r="AC17" s="86">
        <v>0</v>
      </c>
      <c r="AD17" s="77" t="s">
        <v>56</v>
      </c>
      <c r="AE17" s="86">
        <v>1500</v>
      </c>
      <c r="AF17" s="77" t="s">
        <v>423</v>
      </c>
      <c r="AG17" s="86">
        <v>0</v>
      </c>
      <c r="AH17" s="86">
        <v>0</v>
      </c>
      <c r="AI17" s="77" t="s">
        <v>56</v>
      </c>
      <c r="AJ17" s="86">
        <v>1500</v>
      </c>
      <c r="AK17" s="77" t="s">
        <v>423</v>
      </c>
      <c r="AL17" s="86">
        <v>0</v>
      </c>
      <c r="AM17" s="86">
        <v>0</v>
      </c>
      <c r="AN17" s="77" t="s">
        <v>56</v>
      </c>
      <c r="AO17" s="86">
        <v>0</v>
      </c>
      <c r="AP17" s="77" t="s">
        <v>56</v>
      </c>
      <c r="AQ17" s="86">
        <f t="shared" si="2"/>
        <v>0</v>
      </c>
      <c r="AR17" s="89">
        <f t="shared" si="3"/>
        <v>12551.15</v>
      </c>
      <c r="AS17" s="78" t="s">
        <v>60</v>
      </c>
      <c r="AT17" s="86">
        <v>0</v>
      </c>
      <c r="AU17" s="86">
        <v>0</v>
      </c>
      <c r="AV17" s="86">
        <v>0</v>
      </c>
      <c r="AW17" s="86">
        <v>0</v>
      </c>
      <c r="AX17" s="86">
        <v>0</v>
      </c>
      <c r="AY17" s="86">
        <v>0</v>
      </c>
    </row>
    <row r="18" spans="2:51" s="73" customFormat="1" ht="63" x14ac:dyDescent="0.25">
      <c r="B18" s="74" t="s">
        <v>65</v>
      </c>
      <c r="C18" s="75" t="s">
        <v>201</v>
      </c>
      <c r="D18" s="75">
        <v>1</v>
      </c>
      <c r="E18" s="74" t="s">
        <v>479</v>
      </c>
      <c r="F18" s="76" t="s">
        <v>69</v>
      </c>
      <c r="G18" s="75">
        <v>42411</v>
      </c>
      <c r="H18" s="76" t="s">
        <v>480</v>
      </c>
      <c r="I18" s="74" t="s">
        <v>56</v>
      </c>
      <c r="J18" s="74" t="s">
        <v>56</v>
      </c>
      <c r="K18" s="74" t="s">
        <v>56</v>
      </c>
      <c r="L18" s="75" t="s">
        <v>57</v>
      </c>
      <c r="M18" s="17" t="s">
        <v>481</v>
      </c>
      <c r="N18" s="74" t="s">
        <v>482</v>
      </c>
      <c r="O18" s="86">
        <v>0</v>
      </c>
      <c r="P18" s="86">
        <v>0</v>
      </c>
      <c r="Q18" s="86">
        <v>0</v>
      </c>
      <c r="R18" s="86">
        <v>900</v>
      </c>
      <c r="S18" s="86">
        <v>0</v>
      </c>
      <c r="T18" s="77" t="s">
        <v>56</v>
      </c>
      <c r="U18" s="86">
        <v>1200</v>
      </c>
      <c r="V18" s="77" t="s">
        <v>423</v>
      </c>
      <c r="W18" s="86">
        <v>0</v>
      </c>
      <c r="X18" s="86">
        <v>0</v>
      </c>
      <c r="Y18" s="77" t="s">
        <v>56</v>
      </c>
      <c r="Z18" s="86">
        <v>1200</v>
      </c>
      <c r="AA18" s="77" t="s">
        <v>423</v>
      </c>
      <c r="AB18" s="86">
        <v>0</v>
      </c>
      <c r="AC18" s="86">
        <v>0</v>
      </c>
      <c r="AD18" s="77" t="s">
        <v>56</v>
      </c>
      <c r="AE18" s="86">
        <v>1200</v>
      </c>
      <c r="AF18" s="77" t="s">
        <v>423</v>
      </c>
      <c r="AG18" s="86">
        <v>0</v>
      </c>
      <c r="AH18" s="86">
        <v>0</v>
      </c>
      <c r="AI18" s="77" t="s">
        <v>56</v>
      </c>
      <c r="AJ18" s="86">
        <v>1200</v>
      </c>
      <c r="AK18" s="77" t="s">
        <v>423</v>
      </c>
      <c r="AL18" s="86">
        <v>0</v>
      </c>
      <c r="AM18" s="86">
        <v>0</v>
      </c>
      <c r="AN18" s="77" t="s">
        <v>56</v>
      </c>
      <c r="AO18" s="86">
        <v>0</v>
      </c>
      <c r="AP18" s="77" t="s">
        <v>56</v>
      </c>
      <c r="AQ18" s="86">
        <f t="shared" si="2"/>
        <v>0</v>
      </c>
      <c r="AR18" s="89">
        <f t="shared" si="3"/>
        <v>5700</v>
      </c>
      <c r="AS18" s="78" t="s">
        <v>60</v>
      </c>
      <c r="AT18" s="86">
        <v>0</v>
      </c>
      <c r="AU18" s="86">
        <v>0</v>
      </c>
      <c r="AV18" s="86">
        <v>0</v>
      </c>
      <c r="AW18" s="86">
        <v>0</v>
      </c>
      <c r="AX18" s="86">
        <v>0</v>
      </c>
      <c r="AY18" s="86">
        <v>0</v>
      </c>
    </row>
    <row r="19" spans="2:51" s="73" customFormat="1" ht="63" x14ac:dyDescent="0.25">
      <c r="B19" s="74" t="s">
        <v>65</v>
      </c>
      <c r="C19" s="75" t="s">
        <v>201</v>
      </c>
      <c r="D19" s="75">
        <v>1</v>
      </c>
      <c r="E19" s="74" t="s">
        <v>483</v>
      </c>
      <c r="F19" s="76" t="s">
        <v>67</v>
      </c>
      <c r="G19" s="75">
        <v>42412</v>
      </c>
      <c r="H19" s="76" t="s">
        <v>484</v>
      </c>
      <c r="I19" s="74" t="s">
        <v>56</v>
      </c>
      <c r="J19" s="74" t="s">
        <v>56</v>
      </c>
      <c r="K19" s="74" t="s">
        <v>56</v>
      </c>
      <c r="L19" s="75" t="s">
        <v>57</v>
      </c>
      <c r="M19" s="17" t="s">
        <v>485</v>
      </c>
      <c r="N19" s="74" t="s">
        <v>486</v>
      </c>
      <c r="O19" s="86">
        <v>0</v>
      </c>
      <c r="P19" s="86">
        <v>679.98</v>
      </c>
      <c r="Q19" s="86">
        <v>0</v>
      </c>
      <c r="R19" s="86">
        <v>1000</v>
      </c>
      <c r="S19" s="86">
        <v>0</v>
      </c>
      <c r="T19" s="77" t="s">
        <v>56</v>
      </c>
      <c r="U19" s="86">
        <v>1500</v>
      </c>
      <c r="V19" s="77" t="s">
        <v>423</v>
      </c>
      <c r="W19" s="86">
        <v>0</v>
      </c>
      <c r="X19" s="86">
        <v>0</v>
      </c>
      <c r="Y19" s="77" t="s">
        <v>56</v>
      </c>
      <c r="Z19" s="86">
        <v>1500</v>
      </c>
      <c r="AA19" s="77" t="s">
        <v>423</v>
      </c>
      <c r="AB19" s="86">
        <v>0</v>
      </c>
      <c r="AC19" s="86">
        <v>0</v>
      </c>
      <c r="AD19" s="77" t="s">
        <v>56</v>
      </c>
      <c r="AE19" s="86">
        <v>1500</v>
      </c>
      <c r="AF19" s="77" t="s">
        <v>423</v>
      </c>
      <c r="AG19" s="86">
        <v>0</v>
      </c>
      <c r="AH19" s="86">
        <v>0</v>
      </c>
      <c r="AI19" s="77" t="s">
        <v>56</v>
      </c>
      <c r="AJ19" s="86">
        <v>1500</v>
      </c>
      <c r="AK19" s="77" t="s">
        <v>423</v>
      </c>
      <c r="AL19" s="86">
        <v>0</v>
      </c>
      <c r="AM19" s="86">
        <v>0</v>
      </c>
      <c r="AN19" s="77" t="s">
        <v>56</v>
      </c>
      <c r="AO19" s="86">
        <v>0</v>
      </c>
      <c r="AP19" s="77" t="s">
        <v>56</v>
      </c>
      <c r="AQ19" s="86">
        <f t="shared" si="2"/>
        <v>0</v>
      </c>
      <c r="AR19" s="89">
        <f t="shared" si="3"/>
        <v>7679.98</v>
      </c>
      <c r="AS19" s="78" t="s">
        <v>60</v>
      </c>
      <c r="AT19" s="86">
        <v>0</v>
      </c>
      <c r="AU19" s="86">
        <v>0</v>
      </c>
      <c r="AV19" s="86">
        <v>0</v>
      </c>
      <c r="AW19" s="86">
        <v>0</v>
      </c>
      <c r="AX19" s="86">
        <v>0</v>
      </c>
      <c r="AY19" s="86">
        <v>0</v>
      </c>
    </row>
    <row r="20" spans="2:51" s="73" customFormat="1" ht="63" x14ac:dyDescent="0.25">
      <c r="B20" s="74" t="s">
        <v>65</v>
      </c>
      <c r="C20" s="75" t="s">
        <v>201</v>
      </c>
      <c r="D20" s="75">
        <v>1</v>
      </c>
      <c r="E20" s="74" t="s">
        <v>491</v>
      </c>
      <c r="F20" s="76" t="s">
        <v>67</v>
      </c>
      <c r="G20" s="75">
        <v>42413</v>
      </c>
      <c r="H20" s="76" t="s">
        <v>492</v>
      </c>
      <c r="I20" s="74" t="s">
        <v>56</v>
      </c>
      <c r="J20" s="74" t="s">
        <v>56</v>
      </c>
      <c r="K20" s="74" t="s">
        <v>56</v>
      </c>
      <c r="L20" s="75" t="s">
        <v>57</v>
      </c>
      <c r="M20" s="17" t="s">
        <v>493</v>
      </c>
      <c r="N20" s="74" t="s">
        <v>494</v>
      </c>
      <c r="O20" s="86">
        <v>0</v>
      </c>
      <c r="P20" s="86">
        <v>28137.73</v>
      </c>
      <c r="Q20" s="86">
        <v>0</v>
      </c>
      <c r="R20" s="86">
        <v>900</v>
      </c>
      <c r="S20" s="86">
        <v>0</v>
      </c>
      <c r="T20" s="77" t="s">
        <v>56</v>
      </c>
      <c r="U20" s="86">
        <v>1200</v>
      </c>
      <c r="V20" s="77" t="s">
        <v>423</v>
      </c>
      <c r="W20" s="86">
        <v>0</v>
      </c>
      <c r="X20" s="86">
        <v>0</v>
      </c>
      <c r="Y20" s="77" t="s">
        <v>56</v>
      </c>
      <c r="Z20" s="86">
        <v>1200</v>
      </c>
      <c r="AA20" s="77" t="s">
        <v>423</v>
      </c>
      <c r="AB20" s="86">
        <v>0</v>
      </c>
      <c r="AC20" s="86">
        <v>0</v>
      </c>
      <c r="AD20" s="77" t="s">
        <v>56</v>
      </c>
      <c r="AE20" s="86">
        <v>1200</v>
      </c>
      <c r="AF20" s="77" t="s">
        <v>423</v>
      </c>
      <c r="AG20" s="86">
        <v>0</v>
      </c>
      <c r="AH20" s="86">
        <v>0</v>
      </c>
      <c r="AI20" s="77" t="s">
        <v>56</v>
      </c>
      <c r="AJ20" s="86">
        <v>1200</v>
      </c>
      <c r="AK20" s="77" t="s">
        <v>423</v>
      </c>
      <c r="AL20" s="86">
        <v>0</v>
      </c>
      <c r="AM20" s="86">
        <v>0</v>
      </c>
      <c r="AN20" s="77" t="s">
        <v>56</v>
      </c>
      <c r="AO20" s="86">
        <v>0</v>
      </c>
      <c r="AP20" s="77" t="s">
        <v>56</v>
      </c>
      <c r="AQ20" s="86">
        <f t="shared" si="2"/>
        <v>0</v>
      </c>
      <c r="AR20" s="89">
        <f t="shared" si="3"/>
        <v>33837.729999999996</v>
      </c>
      <c r="AS20" s="78" t="s">
        <v>60</v>
      </c>
      <c r="AT20" s="86">
        <v>0</v>
      </c>
      <c r="AU20" s="86">
        <v>0</v>
      </c>
      <c r="AV20" s="86">
        <v>0</v>
      </c>
      <c r="AW20" s="86">
        <v>0</v>
      </c>
      <c r="AX20" s="86">
        <v>0</v>
      </c>
      <c r="AY20" s="86">
        <v>0</v>
      </c>
    </row>
    <row r="21" spans="2:51" s="73" customFormat="1" ht="63" x14ac:dyDescent="0.25">
      <c r="B21" s="74" t="s">
        <v>65</v>
      </c>
      <c r="C21" s="75" t="s">
        <v>201</v>
      </c>
      <c r="D21" s="75">
        <v>1</v>
      </c>
      <c r="E21" s="74" t="s">
        <v>495</v>
      </c>
      <c r="F21" s="76" t="s">
        <v>67</v>
      </c>
      <c r="G21" s="75">
        <v>42414</v>
      </c>
      <c r="H21" s="76" t="s">
        <v>496</v>
      </c>
      <c r="I21" s="74" t="s">
        <v>56</v>
      </c>
      <c r="J21" s="74" t="s">
        <v>56</v>
      </c>
      <c r="K21" s="74" t="s">
        <v>56</v>
      </c>
      <c r="L21" s="75" t="s">
        <v>57</v>
      </c>
      <c r="M21" s="17" t="s">
        <v>497</v>
      </c>
      <c r="N21" s="74" t="s">
        <v>498</v>
      </c>
      <c r="O21" s="86">
        <v>0</v>
      </c>
      <c r="P21" s="86">
        <v>192.74</v>
      </c>
      <c r="Q21" s="86">
        <v>0</v>
      </c>
      <c r="R21" s="86">
        <v>900</v>
      </c>
      <c r="S21" s="86">
        <v>0</v>
      </c>
      <c r="T21" s="77" t="s">
        <v>56</v>
      </c>
      <c r="U21" s="86">
        <v>1200</v>
      </c>
      <c r="V21" s="77" t="s">
        <v>423</v>
      </c>
      <c r="W21" s="86">
        <v>0</v>
      </c>
      <c r="X21" s="86">
        <v>0</v>
      </c>
      <c r="Y21" s="77" t="s">
        <v>56</v>
      </c>
      <c r="Z21" s="86">
        <v>1200</v>
      </c>
      <c r="AA21" s="77" t="s">
        <v>423</v>
      </c>
      <c r="AB21" s="86">
        <v>0</v>
      </c>
      <c r="AC21" s="86">
        <v>0</v>
      </c>
      <c r="AD21" s="77" t="s">
        <v>56</v>
      </c>
      <c r="AE21" s="86">
        <v>1200</v>
      </c>
      <c r="AF21" s="77" t="s">
        <v>423</v>
      </c>
      <c r="AG21" s="86">
        <v>0</v>
      </c>
      <c r="AH21" s="86">
        <v>0</v>
      </c>
      <c r="AI21" s="77" t="s">
        <v>56</v>
      </c>
      <c r="AJ21" s="86">
        <v>1200</v>
      </c>
      <c r="AK21" s="77" t="s">
        <v>423</v>
      </c>
      <c r="AL21" s="86">
        <v>0</v>
      </c>
      <c r="AM21" s="86">
        <v>0</v>
      </c>
      <c r="AN21" s="77" t="s">
        <v>56</v>
      </c>
      <c r="AO21" s="86">
        <v>0</v>
      </c>
      <c r="AP21" s="77" t="s">
        <v>56</v>
      </c>
      <c r="AQ21" s="86">
        <f t="shared" si="2"/>
        <v>0</v>
      </c>
      <c r="AR21" s="89">
        <f t="shared" si="3"/>
        <v>5892.74</v>
      </c>
      <c r="AS21" s="78" t="s">
        <v>60</v>
      </c>
      <c r="AT21" s="86">
        <v>0</v>
      </c>
      <c r="AU21" s="86">
        <v>0</v>
      </c>
      <c r="AV21" s="86">
        <v>0</v>
      </c>
      <c r="AW21" s="86">
        <v>0</v>
      </c>
      <c r="AX21" s="86">
        <v>0</v>
      </c>
      <c r="AY21" s="86">
        <v>0</v>
      </c>
    </row>
    <row r="22" spans="2:51" s="73" customFormat="1" ht="63" x14ac:dyDescent="0.25">
      <c r="B22" s="74" t="s">
        <v>65</v>
      </c>
      <c r="C22" s="75" t="s">
        <v>201</v>
      </c>
      <c r="D22" s="75">
        <v>1</v>
      </c>
      <c r="E22" s="74" t="s">
        <v>502</v>
      </c>
      <c r="F22" s="76" t="s">
        <v>67</v>
      </c>
      <c r="G22" s="75">
        <v>42415</v>
      </c>
      <c r="H22" s="76" t="s">
        <v>503</v>
      </c>
      <c r="I22" s="74" t="s">
        <v>56</v>
      </c>
      <c r="J22" s="74" t="s">
        <v>56</v>
      </c>
      <c r="K22" s="74" t="s">
        <v>56</v>
      </c>
      <c r="L22" s="75" t="s">
        <v>57</v>
      </c>
      <c r="M22" s="17" t="s">
        <v>504</v>
      </c>
      <c r="N22" s="74" t="s">
        <v>505</v>
      </c>
      <c r="O22" s="86">
        <v>0</v>
      </c>
      <c r="P22" s="86">
        <v>887.21</v>
      </c>
      <c r="Q22" s="86">
        <v>0</v>
      </c>
      <c r="R22" s="86">
        <v>900</v>
      </c>
      <c r="S22" s="86">
        <v>0</v>
      </c>
      <c r="T22" s="77" t="s">
        <v>56</v>
      </c>
      <c r="U22" s="86">
        <v>2700</v>
      </c>
      <c r="V22" s="77" t="s">
        <v>506</v>
      </c>
      <c r="W22" s="86">
        <v>0</v>
      </c>
      <c r="X22" s="86">
        <v>0</v>
      </c>
      <c r="Y22" s="77" t="s">
        <v>56</v>
      </c>
      <c r="Z22" s="86">
        <v>1200</v>
      </c>
      <c r="AA22" s="77" t="s">
        <v>423</v>
      </c>
      <c r="AB22" s="86">
        <v>0</v>
      </c>
      <c r="AC22" s="86">
        <v>0</v>
      </c>
      <c r="AD22" s="77" t="s">
        <v>56</v>
      </c>
      <c r="AE22" s="86">
        <v>1200</v>
      </c>
      <c r="AF22" s="77" t="s">
        <v>423</v>
      </c>
      <c r="AG22" s="86">
        <v>0</v>
      </c>
      <c r="AH22" s="86">
        <v>0</v>
      </c>
      <c r="AI22" s="77" t="s">
        <v>56</v>
      </c>
      <c r="AJ22" s="86">
        <v>1200</v>
      </c>
      <c r="AK22" s="77" t="s">
        <v>423</v>
      </c>
      <c r="AL22" s="86">
        <v>0</v>
      </c>
      <c r="AM22" s="86">
        <v>0</v>
      </c>
      <c r="AN22" s="77" t="s">
        <v>56</v>
      </c>
      <c r="AO22" s="86">
        <v>0</v>
      </c>
      <c r="AP22" s="77" t="s">
        <v>56</v>
      </c>
      <c r="AQ22" s="86">
        <f t="shared" si="2"/>
        <v>0</v>
      </c>
      <c r="AR22" s="89">
        <f t="shared" si="3"/>
        <v>8087.21</v>
      </c>
      <c r="AS22" s="78" t="s">
        <v>60</v>
      </c>
      <c r="AT22" s="86">
        <v>0</v>
      </c>
      <c r="AU22" s="86">
        <v>0</v>
      </c>
      <c r="AV22" s="86">
        <v>0</v>
      </c>
      <c r="AW22" s="86">
        <v>0</v>
      </c>
      <c r="AX22" s="86">
        <v>0</v>
      </c>
      <c r="AY22" s="86">
        <v>0</v>
      </c>
    </row>
    <row r="23" spans="2:51" s="73" customFormat="1" ht="63" x14ac:dyDescent="0.25">
      <c r="B23" s="74" t="s">
        <v>65</v>
      </c>
      <c r="C23" s="75" t="s">
        <v>201</v>
      </c>
      <c r="D23" s="75">
        <v>1</v>
      </c>
      <c r="E23" s="74" t="s">
        <v>512</v>
      </c>
      <c r="F23" s="76" t="s">
        <v>67</v>
      </c>
      <c r="G23" s="75">
        <v>42416</v>
      </c>
      <c r="H23" s="76" t="s">
        <v>513</v>
      </c>
      <c r="I23" s="74" t="s">
        <v>56</v>
      </c>
      <c r="J23" s="74" t="s">
        <v>56</v>
      </c>
      <c r="K23" s="74" t="s">
        <v>56</v>
      </c>
      <c r="L23" s="75" t="s">
        <v>57</v>
      </c>
      <c r="M23" s="17" t="s">
        <v>514</v>
      </c>
      <c r="N23" s="74" t="s">
        <v>515</v>
      </c>
      <c r="O23" s="86">
        <v>0</v>
      </c>
      <c r="P23" s="86">
        <v>80.77</v>
      </c>
      <c r="Q23" s="86">
        <v>0</v>
      </c>
      <c r="R23" s="86">
        <v>900</v>
      </c>
      <c r="S23" s="86">
        <v>0</v>
      </c>
      <c r="T23" s="77" t="s">
        <v>56</v>
      </c>
      <c r="U23" s="86">
        <v>1000</v>
      </c>
      <c r="V23" s="77" t="s">
        <v>516</v>
      </c>
      <c r="W23" s="86">
        <v>0</v>
      </c>
      <c r="X23" s="86">
        <v>0</v>
      </c>
      <c r="Y23" s="77" t="s">
        <v>56</v>
      </c>
      <c r="Z23" s="86">
        <v>1200</v>
      </c>
      <c r="AA23" s="77" t="s">
        <v>423</v>
      </c>
      <c r="AB23" s="86">
        <v>0</v>
      </c>
      <c r="AC23" s="86">
        <v>0</v>
      </c>
      <c r="AD23" s="77" t="s">
        <v>56</v>
      </c>
      <c r="AE23" s="86">
        <v>1200</v>
      </c>
      <c r="AF23" s="77" t="s">
        <v>423</v>
      </c>
      <c r="AG23" s="86">
        <v>0</v>
      </c>
      <c r="AH23" s="86">
        <v>0</v>
      </c>
      <c r="AI23" s="77" t="s">
        <v>56</v>
      </c>
      <c r="AJ23" s="86">
        <v>1200</v>
      </c>
      <c r="AK23" s="77" t="s">
        <v>423</v>
      </c>
      <c r="AL23" s="86">
        <v>0</v>
      </c>
      <c r="AM23" s="86">
        <v>0</v>
      </c>
      <c r="AN23" s="77" t="s">
        <v>56</v>
      </c>
      <c r="AO23" s="86">
        <v>0</v>
      </c>
      <c r="AP23" s="77" t="s">
        <v>56</v>
      </c>
      <c r="AQ23" s="86">
        <f t="shared" si="2"/>
        <v>0</v>
      </c>
      <c r="AR23" s="89">
        <f t="shared" si="3"/>
        <v>5580.77</v>
      </c>
      <c r="AS23" s="78" t="s">
        <v>60</v>
      </c>
      <c r="AT23" s="86">
        <v>0</v>
      </c>
      <c r="AU23" s="86">
        <v>0</v>
      </c>
      <c r="AV23" s="86">
        <v>0</v>
      </c>
      <c r="AW23" s="86">
        <v>0</v>
      </c>
      <c r="AX23" s="86">
        <v>0</v>
      </c>
      <c r="AY23" s="86">
        <v>0</v>
      </c>
    </row>
    <row r="24" spans="2:51" s="73" customFormat="1" ht="63" x14ac:dyDescent="0.25">
      <c r="B24" s="74" t="s">
        <v>65</v>
      </c>
      <c r="C24" s="75" t="s">
        <v>201</v>
      </c>
      <c r="D24" s="75">
        <v>1</v>
      </c>
      <c r="E24" s="74" t="s">
        <v>520</v>
      </c>
      <c r="F24" s="76" t="s">
        <v>67</v>
      </c>
      <c r="G24" s="75">
        <v>42417</v>
      </c>
      <c r="H24" s="76" t="s">
        <v>521</v>
      </c>
      <c r="I24" s="74" t="s">
        <v>56</v>
      </c>
      <c r="J24" s="74" t="s">
        <v>56</v>
      </c>
      <c r="K24" s="74" t="s">
        <v>56</v>
      </c>
      <c r="L24" s="75" t="s">
        <v>57</v>
      </c>
      <c r="M24" s="17" t="s">
        <v>522</v>
      </c>
      <c r="N24" s="74" t="s">
        <v>523</v>
      </c>
      <c r="O24" s="86">
        <v>0</v>
      </c>
      <c r="P24" s="86">
        <v>526.51</v>
      </c>
      <c r="Q24" s="86">
        <v>0</v>
      </c>
      <c r="R24" s="86">
        <v>900</v>
      </c>
      <c r="S24" s="86">
        <v>0</v>
      </c>
      <c r="T24" s="77" t="s">
        <v>56</v>
      </c>
      <c r="U24" s="86">
        <v>1200</v>
      </c>
      <c r="V24" s="77" t="s">
        <v>423</v>
      </c>
      <c r="W24" s="86">
        <v>0</v>
      </c>
      <c r="X24" s="86">
        <v>0</v>
      </c>
      <c r="Y24" s="77" t="s">
        <v>56</v>
      </c>
      <c r="Z24" s="86">
        <v>1200</v>
      </c>
      <c r="AA24" s="77" t="s">
        <v>423</v>
      </c>
      <c r="AB24" s="86">
        <v>0</v>
      </c>
      <c r="AC24" s="86">
        <v>0</v>
      </c>
      <c r="AD24" s="77" t="s">
        <v>56</v>
      </c>
      <c r="AE24" s="86">
        <v>1200</v>
      </c>
      <c r="AF24" s="77" t="s">
        <v>423</v>
      </c>
      <c r="AG24" s="86">
        <v>0</v>
      </c>
      <c r="AH24" s="86">
        <v>0</v>
      </c>
      <c r="AI24" s="77" t="s">
        <v>56</v>
      </c>
      <c r="AJ24" s="86">
        <v>1200</v>
      </c>
      <c r="AK24" s="77" t="s">
        <v>423</v>
      </c>
      <c r="AL24" s="86">
        <v>0</v>
      </c>
      <c r="AM24" s="86">
        <v>0</v>
      </c>
      <c r="AN24" s="77" t="s">
        <v>56</v>
      </c>
      <c r="AO24" s="86">
        <v>0</v>
      </c>
      <c r="AP24" s="77" t="s">
        <v>56</v>
      </c>
      <c r="AQ24" s="86">
        <f t="shared" si="2"/>
        <v>0</v>
      </c>
      <c r="AR24" s="89">
        <f t="shared" si="3"/>
        <v>6226.51</v>
      </c>
      <c r="AS24" s="78" t="s">
        <v>60</v>
      </c>
      <c r="AT24" s="86">
        <v>0</v>
      </c>
      <c r="AU24" s="86">
        <v>0</v>
      </c>
      <c r="AV24" s="86">
        <v>0</v>
      </c>
      <c r="AW24" s="86">
        <v>0</v>
      </c>
      <c r="AX24" s="86">
        <v>0</v>
      </c>
      <c r="AY24" s="86">
        <v>0</v>
      </c>
    </row>
    <row r="25" spans="2:51" s="73" customFormat="1" ht="63" x14ac:dyDescent="0.25">
      <c r="B25" s="74" t="s">
        <v>65</v>
      </c>
      <c r="C25" s="75" t="s">
        <v>201</v>
      </c>
      <c r="D25" s="75">
        <v>1</v>
      </c>
      <c r="E25" s="74" t="s">
        <v>535</v>
      </c>
      <c r="F25" s="76" t="s">
        <v>67</v>
      </c>
      <c r="G25" s="75">
        <v>42419</v>
      </c>
      <c r="H25" s="76" t="s">
        <v>536</v>
      </c>
      <c r="I25" s="74" t="s">
        <v>56</v>
      </c>
      <c r="J25" s="74" t="s">
        <v>56</v>
      </c>
      <c r="K25" s="74" t="s">
        <v>56</v>
      </c>
      <c r="L25" s="75" t="s">
        <v>57</v>
      </c>
      <c r="M25" s="17" t="s">
        <v>537</v>
      </c>
      <c r="N25" s="74" t="s">
        <v>538</v>
      </c>
      <c r="O25" s="86">
        <v>0</v>
      </c>
      <c r="P25" s="86">
        <v>0</v>
      </c>
      <c r="Q25" s="86">
        <v>0</v>
      </c>
      <c r="R25" s="86">
        <v>1000</v>
      </c>
      <c r="S25" s="86">
        <v>0</v>
      </c>
      <c r="T25" s="77" t="s">
        <v>56</v>
      </c>
      <c r="U25" s="86">
        <v>2500</v>
      </c>
      <c r="V25" s="77" t="s">
        <v>539</v>
      </c>
      <c r="W25" s="86">
        <v>0</v>
      </c>
      <c r="X25" s="86">
        <v>0</v>
      </c>
      <c r="Y25" s="77" t="s">
        <v>56</v>
      </c>
      <c r="Z25" s="86">
        <v>1200</v>
      </c>
      <c r="AA25" s="77" t="s">
        <v>423</v>
      </c>
      <c r="AB25" s="86">
        <v>0</v>
      </c>
      <c r="AC25" s="86">
        <v>0</v>
      </c>
      <c r="AD25" s="77" t="s">
        <v>56</v>
      </c>
      <c r="AE25" s="86">
        <v>1200</v>
      </c>
      <c r="AF25" s="77" t="s">
        <v>423</v>
      </c>
      <c r="AG25" s="86">
        <v>0</v>
      </c>
      <c r="AH25" s="86">
        <v>0</v>
      </c>
      <c r="AI25" s="77" t="s">
        <v>56</v>
      </c>
      <c r="AJ25" s="86">
        <v>1200</v>
      </c>
      <c r="AK25" s="77" t="s">
        <v>423</v>
      </c>
      <c r="AL25" s="86">
        <v>0</v>
      </c>
      <c r="AM25" s="86">
        <v>0</v>
      </c>
      <c r="AN25" s="77" t="s">
        <v>56</v>
      </c>
      <c r="AO25" s="86">
        <v>0</v>
      </c>
      <c r="AP25" s="77" t="s">
        <v>56</v>
      </c>
      <c r="AQ25" s="86">
        <f t="shared" si="2"/>
        <v>0</v>
      </c>
      <c r="AR25" s="89">
        <f t="shared" si="3"/>
        <v>7100</v>
      </c>
      <c r="AS25" s="78" t="s">
        <v>60</v>
      </c>
      <c r="AT25" s="86">
        <v>0</v>
      </c>
      <c r="AU25" s="86">
        <v>0</v>
      </c>
      <c r="AV25" s="86">
        <v>0</v>
      </c>
      <c r="AW25" s="86">
        <v>0</v>
      </c>
      <c r="AX25" s="86">
        <v>0</v>
      </c>
      <c r="AY25" s="86">
        <v>0</v>
      </c>
    </row>
    <row r="26" spans="2:51" s="73" customFormat="1" ht="47.25" x14ac:dyDescent="0.25">
      <c r="B26" s="74" t="s">
        <v>65</v>
      </c>
      <c r="C26" s="75" t="s">
        <v>314</v>
      </c>
      <c r="D26" s="75">
        <v>1</v>
      </c>
      <c r="E26" s="74" t="s">
        <v>586</v>
      </c>
      <c r="F26" s="76" t="s">
        <v>67</v>
      </c>
      <c r="G26" s="75">
        <v>54100</v>
      </c>
      <c r="H26" s="76" t="s">
        <v>379</v>
      </c>
      <c r="I26" s="74" t="s">
        <v>56</v>
      </c>
      <c r="J26" s="74" t="s">
        <v>56</v>
      </c>
      <c r="K26" s="74" t="s">
        <v>56</v>
      </c>
      <c r="L26" s="75" t="s">
        <v>57</v>
      </c>
      <c r="M26" s="17" t="s">
        <v>587</v>
      </c>
      <c r="N26" s="74" t="s">
        <v>588</v>
      </c>
      <c r="O26" s="86">
        <v>0</v>
      </c>
      <c r="P26" s="86">
        <v>2787</v>
      </c>
      <c r="Q26" s="86">
        <v>0</v>
      </c>
      <c r="R26" s="86">
        <v>7978.46</v>
      </c>
      <c r="S26" s="86">
        <v>0</v>
      </c>
      <c r="T26" s="77" t="s">
        <v>56</v>
      </c>
      <c r="U26" s="86">
        <v>700</v>
      </c>
      <c r="V26" s="77" t="s">
        <v>1546</v>
      </c>
      <c r="W26" s="86">
        <v>0</v>
      </c>
      <c r="X26" s="86">
        <v>0</v>
      </c>
      <c r="Y26" s="77" t="s">
        <v>56</v>
      </c>
      <c r="Z26" s="86">
        <v>500</v>
      </c>
      <c r="AA26" s="77" t="s">
        <v>589</v>
      </c>
      <c r="AB26" s="86">
        <v>0</v>
      </c>
      <c r="AC26" s="86">
        <v>0</v>
      </c>
      <c r="AD26" s="77" t="s">
        <v>56</v>
      </c>
      <c r="AE26" s="86">
        <v>500</v>
      </c>
      <c r="AF26" s="77" t="s">
        <v>589</v>
      </c>
      <c r="AG26" s="86">
        <v>0</v>
      </c>
      <c r="AH26" s="86">
        <v>0</v>
      </c>
      <c r="AI26" s="77" t="s">
        <v>56</v>
      </c>
      <c r="AJ26" s="86">
        <v>0</v>
      </c>
      <c r="AK26" s="77" t="s">
        <v>56</v>
      </c>
      <c r="AL26" s="86">
        <v>0</v>
      </c>
      <c r="AM26" s="86">
        <v>0</v>
      </c>
      <c r="AN26" s="77" t="s">
        <v>56</v>
      </c>
      <c r="AO26" s="86">
        <v>0</v>
      </c>
      <c r="AP26" s="77" t="s">
        <v>56</v>
      </c>
      <c r="AQ26" s="86">
        <f t="shared" si="2"/>
        <v>0</v>
      </c>
      <c r="AR26" s="89">
        <f t="shared" si="3"/>
        <v>12465.46</v>
      </c>
      <c r="AS26" s="78" t="s">
        <v>60</v>
      </c>
      <c r="AT26" s="86">
        <v>0</v>
      </c>
      <c r="AU26" s="86">
        <v>0</v>
      </c>
      <c r="AV26" s="86">
        <v>0</v>
      </c>
      <c r="AW26" s="86">
        <v>0</v>
      </c>
      <c r="AX26" s="86">
        <v>0</v>
      </c>
      <c r="AY26" s="86">
        <v>0</v>
      </c>
    </row>
    <row r="27" spans="2:51" s="73" customFormat="1" ht="47.25" x14ac:dyDescent="0.25">
      <c r="B27" s="74" t="s">
        <v>65</v>
      </c>
      <c r="C27" s="75" t="s">
        <v>314</v>
      </c>
      <c r="D27" s="75">
        <v>1</v>
      </c>
      <c r="E27" s="74" t="s">
        <v>690</v>
      </c>
      <c r="F27" s="76" t="s">
        <v>67</v>
      </c>
      <c r="G27" s="75">
        <v>54801</v>
      </c>
      <c r="H27" s="76" t="s">
        <v>691</v>
      </c>
      <c r="I27" s="74" t="s">
        <v>56</v>
      </c>
      <c r="J27" s="74" t="s">
        <v>56</v>
      </c>
      <c r="K27" s="74" t="s">
        <v>56</v>
      </c>
      <c r="L27" s="75" t="s">
        <v>57</v>
      </c>
      <c r="M27" s="17" t="s">
        <v>692</v>
      </c>
      <c r="N27" s="74" t="s">
        <v>693</v>
      </c>
      <c r="O27" s="86">
        <v>0</v>
      </c>
      <c r="P27" s="86">
        <v>2203.69</v>
      </c>
      <c r="Q27" s="86">
        <v>0</v>
      </c>
      <c r="R27" s="86">
        <v>0</v>
      </c>
      <c r="S27" s="86">
        <v>0</v>
      </c>
      <c r="T27" s="77" t="s">
        <v>56</v>
      </c>
      <c r="U27" s="86">
        <v>1500</v>
      </c>
      <c r="V27" s="77" t="s">
        <v>1547</v>
      </c>
      <c r="W27" s="86">
        <v>0</v>
      </c>
      <c r="X27" s="86">
        <v>0</v>
      </c>
      <c r="Y27" s="77" t="s">
        <v>56</v>
      </c>
      <c r="Z27" s="86">
        <v>0</v>
      </c>
      <c r="AA27" s="77" t="s">
        <v>56</v>
      </c>
      <c r="AB27" s="86">
        <v>0</v>
      </c>
      <c r="AC27" s="86">
        <v>0</v>
      </c>
      <c r="AD27" s="77" t="s">
        <v>56</v>
      </c>
      <c r="AE27" s="86">
        <v>0</v>
      </c>
      <c r="AF27" s="77" t="s">
        <v>56</v>
      </c>
      <c r="AG27" s="86">
        <v>0</v>
      </c>
      <c r="AH27" s="86">
        <v>0</v>
      </c>
      <c r="AI27" s="77" t="s">
        <v>56</v>
      </c>
      <c r="AJ27" s="86">
        <v>0</v>
      </c>
      <c r="AK27" s="77" t="s">
        <v>56</v>
      </c>
      <c r="AL27" s="86">
        <v>0</v>
      </c>
      <c r="AM27" s="86">
        <v>0</v>
      </c>
      <c r="AN27" s="77" t="s">
        <v>56</v>
      </c>
      <c r="AO27" s="86">
        <v>0</v>
      </c>
      <c r="AP27" s="77" t="s">
        <v>56</v>
      </c>
      <c r="AQ27" s="86">
        <f t="shared" si="2"/>
        <v>0</v>
      </c>
      <c r="AR27" s="89">
        <f t="shared" si="3"/>
        <v>3703.69</v>
      </c>
      <c r="AS27" s="78" t="s">
        <v>60</v>
      </c>
      <c r="AT27" s="86">
        <v>0</v>
      </c>
      <c r="AU27" s="86">
        <v>0</v>
      </c>
      <c r="AV27" s="86">
        <v>0</v>
      </c>
      <c r="AW27" s="86">
        <v>0</v>
      </c>
      <c r="AX27" s="86">
        <v>0</v>
      </c>
      <c r="AY27" s="86">
        <v>0</v>
      </c>
    </row>
    <row r="28" spans="2:51" s="73" customFormat="1" ht="47.25" x14ac:dyDescent="0.25">
      <c r="B28" s="74" t="s">
        <v>65</v>
      </c>
      <c r="C28" s="75" t="s">
        <v>314</v>
      </c>
      <c r="D28" s="75">
        <v>1</v>
      </c>
      <c r="E28" s="74" t="s">
        <v>760</v>
      </c>
      <c r="F28" s="76" t="s">
        <v>67</v>
      </c>
      <c r="G28" s="75">
        <v>55301</v>
      </c>
      <c r="H28" s="76" t="s">
        <v>761</v>
      </c>
      <c r="I28" s="74" t="s">
        <v>56</v>
      </c>
      <c r="J28" s="74" t="s">
        <v>56</v>
      </c>
      <c r="K28" s="74" t="s">
        <v>56</v>
      </c>
      <c r="L28" s="75" t="s">
        <v>57</v>
      </c>
      <c r="M28" s="17" t="s">
        <v>762</v>
      </c>
      <c r="N28" s="74" t="s">
        <v>67</v>
      </c>
      <c r="O28" s="86">
        <v>0</v>
      </c>
      <c r="P28" s="86">
        <v>14024.93</v>
      </c>
      <c r="Q28" s="86">
        <v>0</v>
      </c>
      <c r="R28" s="86">
        <v>1700</v>
      </c>
      <c r="S28" s="86">
        <v>0</v>
      </c>
      <c r="T28" s="77" t="s">
        <v>56</v>
      </c>
      <c r="U28" s="86">
        <v>700</v>
      </c>
      <c r="V28" s="77" t="s">
        <v>763</v>
      </c>
      <c r="W28" s="86">
        <v>0</v>
      </c>
      <c r="X28" s="86">
        <v>0</v>
      </c>
      <c r="Y28" s="77" t="s">
        <v>56</v>
      </c>
      <c r="Z28" s="86">
        <v>800</v>
      </c>
      <c r="AA28" s="77" t="s">
        <v>764</v>
      </c>
      <c r="AB28" s="86">
        <v>0</v>
      </c>
      <c r="AC28" s="86">
        <v>0</v>
      </c>
      <c r="AD28" s="77" t="s">
        <v>56</v>
      </c>
      <c r="AE28" s="86">
        <v>0</v>
      </c>
      <c r="AF28" s="77" t="s">
        <v>56</v>
      </c>
      <c r="AG28" s="86">
        <v>0</v>
      </c>
      <c r="AH28" s="86">
        <v>0</v>
      </c>
      <c r="AI28" s="77" t="s">
        <v>56</v>
      </c>
      <c r="AJ28" s="86">
        <v>1600</v>
      </c>
      <c r="AK28" s="77" t="s">
        <v>765</v>
      </c>
      <c r="AL28" s="86">
        <v>0</v>
      </c>
      <c r="AM28" s="86">
        <v>0</v>
      </c>
      <c r="AN28" s="77" t="s">
        <v>56</v>
      </c>
      <c r="AO28" s="86">
        <v>0</v>
      </c>
      <c r="AP28" s="77" t="s">
        <v>56</v>
      </c>
      <c r="AQ28" s="86">
        <f t="shared" si="2"/>
        <v>0</v>
      </c>
      <c r="AR28" s="89">
        <f t="shared" si="3"/>
        <v>18824.93</v>
      </c>
      <c r="AS28" s="78" t="s">
        <v>60</v>
      </c>
      <c r="AT28" s="86">
        <v>0</v>
      </c>
      <c r="AU28" s="86">
        <v>0</v>
      </c>
      <c r="AV28" s="86">
        <v>0</v>
      </c>
      <c r="AW28" s="86">
        <v>0</v>
      </c>
      <c r="AX28" s="86">
        <v>0</v>
      </c>
      <c r="AY28" s="86">
        <v>0</v>
      </c>
    </row>
    <row r="29" spans="2:51" s="73" customFormat="1" ht="63" x14ac:dyDescent="0.25">
      <c r="B29" s="74" t="s">
        <v>65</v>
      </c>
      <c r="C29" s="75" t="s">
        <v>314</v>
      </c>
      <c r="D29" s="75">
        <v>1</v>
      </c>
      <c r="E29" s="74" t="s">
        <v>789</v>
      </c>
      <c r="F29" s="76" t="s">
        <v>67</v>
      </c>
      <c r="G29" s="75">
        <v>55303</v>
      </c>
      <c r="H29" s="76" t="s">
        <v>784</v>
      </c>
      <c r="I29" s="74" t="s">
        <v>56</v>
      </c>
      <c r="J29" s="74" t="s">
        <v>56</v>
      </c>
      <c r="K29" s="74" t="s">
        <v>56</v>
      </c>
      <c r="L29" s="75" t="s">
        <v>57</v>
      </c>
      <c r="M29" s="17" t="s">
        <v>790</v>
      </c>
      <c r="N29" s="74" t="s">
        <v>791</v>
      </c>
      <c r="O29" s="86">
        <v>0</v>
      </c>
      <c r="P29" s="86">
        <v>7510.83</v>
      </c>
      <c r="Q29" s="86">
        <v>0</v>
      </c>
      <c r="R29" s="86">
        <v>900</v>
      </c>
      <c r="S29" s="86">
        <v>0</v>
      </c>
      <c r="T29" s="77" t="s">
        <v>56</v>
      </c>
      <c r="U29" s="86">
        <v>1500</v>
      </c>
      <c r="V29" s="77" t="s">
        <v>792</v>
      </c>
      <c r="W29" s="86">
        <v>0</v>
      </c>
      <c r="X29" s="86">
        <v>0</v>
      </c>
      <c r="Y29" s="77" t="s">
        <v>56</v>
      </c>
      <c r="Z29" s="86">
        <v>0</v>
      </c>
      <c r="AA29" s="77" t="s">
        <v>56</v>
      </c>
      <c r="AB29" s="86">
        <v>0</v>
      </c>
      <c r="AC29" s="86">
        <v>0</v>
      </c>
      <c r="AD29" s="77" t="s">
        <v>56</v>
      </c>
      <c r="AE29" s="86">
        <v>0</v>
      </c>
      <c r="AF29" s="77" t="s">
        <v>56</v>
      </c>
      <c r="AG29" s="86">
        <v>0</v>
      </c>
      <c r="AH29" s="86">
        <v>0</v>
      </c>
      <c r="AI29" s="77" t="s">
        <v>56</v>
      </c>
      <c r="AJ29" s="86">
        <v>0</v>
      </c>
      <c r="AK29" s="77" t="s">
        <v>56</v>
      </c>
      <c r="AL29" s="86">
        <v>0</v>
      </c>
      <c r="AM29" s="86">
        <v>0</v>
      </c>
      <c r="AN29" s="77" t="s">
        <v>56</v>
      </c>
      <c r="AO29" s="86">
        <v>0</v>
      </c>
      <c r="AP29" s="77" t="s">
        <v>56</v>
      </c>
      <c r="AQ29" s="86">
        <f t="shared" si="2"/>
        <v>0</v>
      </c>
      <c r="AR29" s="89">
        <f t="shared" si="3"/>
        <v>9910.83</v>
      </c>
      <c r="AS29" s="78" t="s">
        <v>60</v>
      </c>
      <c r="AT29" s="86">
        <v>0</v>
      </c>
      <c r="AU29" s="86">
        <v>0</v>
      </c>
      <c r="AV29" s="86">
        <v>0</v>
      </c>
      <c r="AW29" s="86">
        <v>0</v>
      </c>
      <c r="AX29" s="86">
        <v>0</v>
      </c>
      <c r="AY29" s="86">
        <v>0</v>
      </c>
    </row>
    <row r="30" spans="2:51" s="73" customFormat="1" ht="47.25" x14ac:dyDescent="0.25">
      <c r="B30" s="74" t="s">
        <v>65</v>
      </c>
      <c r="C30" s="75" t="s">
        <v>324</v>
      </c>
      <c r="D30" s="75">
        <v>1</v>
      </c>
      <c r="E30" s="74" t="s">
        <v>867</v>
      </c>
      <c r="F30" s="76" t="s">
        <v>67</v>
      </c>
      <c r="G30" s="75">
        <v>21101</v>
      </c>
      <c r="H30" s="76" t="s">
        <v>868</v>
      </c>
      <c r="I30" s="74" t="s">
        <v>56</v>
      </c>
      <c r="J30" s="74" t="s">
        <v>56</v>
      </c>
      <c r="K30" s="74" t="s">
        <v>56</v>
      </c>
      <c r="L30" s="75" t="s">
        <v>57</v>
      </c>
      <c r="M30" s="17" t="s">
        <v>869</v>
      </c>
      <c r="N30" s="74" t="s">
        <v>870</v>
      </c>
      <c r="O30" s="86">
        <v>0</v>
      </c>
      <c r="P30" s="86">
        <v>65342.93</v>
      </c>
      <c r="Q30" s="86">
        <v>0</v>
      </c>
      <c r="R30" s="86">
        <v>49694.75</v>
      </c>
      <c r="S30" s="86">
        <v>0</v>
      </c>
      <c r="T30" s="77" t="s">
        <v>56</v>
      </c>
      <c r="U30" s="86">
        <v>2000</v>
      </c>
      <c r="V30" s="77" t="s">
        <v>871</v>
      </c>
      <c r="W30" s="86">
        <v>0</v>
      </c>
      <c r="X30" s="86">
        <v>0</v>
      </c>
      <c r="Y30" s="77" t="s">
        <v>56</v>
      </c>
      <c r="Z30" s="86">
        <v>2000</v>
      </c>
      <c r="AA30" s="77" t="s">
        <v>871</v>
      </c>
      <c r="AB30" s="86">
        <v>0</v>
      </c>
      <c r="AC30" s="86">
        <v>0</v>
      </c>
      <c r="AD30" s="77" t="s">
        <v>56</v>
      </c>
      <c r="AE30" s="86">
        <v>2000</v>
      </c>
      <c r="AF30" s="77" t="s">
        <v>871</v>
      </c>
      <c r="AG30" s="86">
        <v>0</v>
      </c>
      <c r="AH30" s="86">
        <v>0</v>
      </c>
      <c r="AI30" s="77" t="s">
        <v>56</v>
      </c>
      <c r="AJ30" s="86">
        <v>2000</v>
      </c>
      <c r="AK30" s="77" t="s">
        <v>871</v>
      </c>
      <c r="AL30" s="86">
        <v>0</v>
      </c>
      <c r="AM30" s="86">
        <v>0</v>
      </c>
      <c r="AN30" s="77" t="s">
        <v>56</v>
      </c>
      <c r="AO30" s="86">
        <v>0</v>
      </c>
      <c r="AP30" s="77" t="s">
        <v>56</v>
      </c>
      <c r="AQ30" s="86">
        <f t="shared" si="2"/>
        <v>0</v>
      </c>
      <c r="AR30" s="89">
        <f t="shared" si="3"/>
        <v>123037.68</v>
      </c>
      <c r="AS30" s="78" t="s">
        <v>60</v>
      </c>
      <c r="AT30" s="86">
        <v>0</v>
      </c>
      <c r="AU30" s="86">
        <v>0</v>
      </c>
      <c r="AV30" s="86">
        <v>0</v>
      </c>
      <c r="AW30" s="86">
        <v>0</v>
      </c>
      <c r="AX30" s="86">
        <v>0</v>
      </c>
      <c r="AY30" s="86">
        <v>0</v>
      </c>
    </row>
    <row r="31" spans="2:51" s="73" customFormat="1" ht="47.25" x14ac:dyDescent="0.25">
      <c r="B31" s="74" t="s">
        <v>65</v>
      </c>
      <c r="C31" s="75" t="s">
        <v>324</v>
      </c>
      <c r="D31" s="75">
        <v>1</v>
      </c>
      <c r="E31" s="74" t="s">
        <v>880</v>
      </c>
      <c r="F31" s="76" t="s">
        <v>67</v>
      </c>
      <c r="G31" s="75">
        <v>21102</v>
      </c>
      <c r="H31" s="76" t="s">
        <v>881</v>
      </c>
      <c r="I31" s="74" t="s">
        <v>56</v>
      </c>
      <c r="J31" s="74" t="s">
        <v>56</v>
      </c>
      <c r="K31" s="74" t="s">
        <v>56</v>
      </c>
      <c r="L31" s="75" t="s">
        <v>57</v>
      </c>
      <c r="M31" s="17" t="s">
        <v>882</v>
      </c>
      <c r="N31" s="74" t="s">
        <v>870</v>
      </c>
      <c r="O31" s="86">
        <v>0</v>
      </c>
      <c r="P31" s="86">
        <v>67055.44</v>
      </c>
      <c r="Q31" s="86">
        <v>0</v>
      </c>
      <c r="R31" s="86">
        <v>2000</v>
      </c>
      <c r="S31" s="86">
        <v>0</v>
      </c>
      <c r="T31" s="77" t="s">
        <v>56</v>
      </c>
      <c r="U31" s="86">
        <v>3800</v>
      </c>
      <c r="V31" s="77" t="s">
        <v>883</v>
      </c>
      <c r="W31" s="86">
        <v>0</v>
      </c>
      <c r="X31" s="86">
        <v>0</v>
      </c>
      <c r="Y31" s="77" t="s">
        <v>56</v>
      </c>
      <c r="Z31" s="86">
        <v>2000</v>
      </c>
      <c r="AA31" s="77" t="s">
        <v>871</v>
      </c>
      <c r="AB31" s="86">
        <v>0</v>
      </c>
      <c r="AC31" s="86">
        <v>0</v>
      </c>
      <c r="AD31" s="77" t="s">
        <v>56</v>
      </c>
      <c r="AE31" s="86">
        <v>2000</v>
      </c>
      <c r="AF31" s="77" t="s">
        <v>871</v>
      </c>
      <c r="AG31" s="86">
        <v>0</v>
      </c>
      <c r="AH31" s="86">
        <v>0</v>
      </c>
      <c r="AI31" s="77" t="s">
        <v>56</v>
      </c>
      <c r="AJ31" s="86">
        <v>2000</v>
      </c>
      <c r="AK31" s="77" t="s">
        <v>871</v>
      </c>
      <c r="AL31" s="86">
        <v>0</v>
      </c>
      <c r="AM31" s="86">
        <v>0</v>
      </c>
      <c r="AN31" s="77" t="s">
        <v>56</v>
      </c>
      <c r="AO31" s="86">
        <v>0</v>
      </c>
      <c r="AP31" s="77" t="s">
        <v>56</v>
      </c>
      <c r="AQ31" s="86">
        <f t="shared" si="2"/>
        <v>0</v>
      </c>
      <c r="AR31" s="89">
        <f t="shared" si="3"/>
        <v>78855.44</v>
      </c>
      <c r="AS31" s="78" t="s">
        <v>60</v>
      </c>
      <c r="AT31" s="86">
        <v>0</v>
      </c>
      <c r="AU31" s="86">
        <v>0</v>
      </c>
      <c r="AV31" s="86">
        <v>0</v>
      </c>
      <c r="AW31" s="86">
        <v>0</v>
      </c>
      <c r="AX31" s="86">
        <v>0</v>
      </c>
      <c r="AY31" s="86">
        <v>0</v>
      </c>
    </row>
    <row r="32" spans="2:51" s="73" customFormat="1" ht="47.25" x14ac:dyDescent="0.25">
      <c r="B32" s="74" t="s">
        <v>65</v>
      </c>
      <c r="C32" s="75" t="s">
        <v>324</v>
      </c>
      <c r="D32" s="75">
        <v>1</v>
      </c>
      <c r="E32" s="74" t="s">
        <v>886</v>
      </c>
      <c r="F32" s="76" t="s">
        <v>67</v>
      </c>
      <c r="G32" s="75">
        <v>21103</v>
      </c>
      <c r="H32" s="76" t="s">
        <v>355</v>
      </c>
      <c r="I32" s="74" t="s">
        <v>56</v>
      </c>
      <c r="J32" s="74" t="s">
        <v>56</v>
      </c>
      <c r="K32" s="74" t="s">
        <v>56</v>
      </c>
      <c r="L32" s="75" t="s">
        <v>57</v>
      </c>
      <c r="M32" s="17" t="s">
        <v>887</v>
      </c>
      <c r="N32" s="74" t="s">
        <v>870</v>
      </c>
      <c r="O32" s="86">
        <v>0</v>
      </c>
      <c r="P32" s="86">
        <v>59946.87</v>
      </c>
      <c r="Q32" s="86">
        <v>0</v>
      </c>
      <c r="R32" s="86">
        <v>3148.78</v>
      </c>
      <c r="S32" s="86">
        <v>0</v>
      </c>
      <c r="T32" s="77" t="s">
        <v>56</v>
      </c>
      <c r="U32" s="86">
        <v>2000</v>
      </c>
      <c r="V32" s="77" t="s">
        <v>871</v>
      </c>
      <c r="W32" s="86">
        <v>0</v>
      </c>
      <c r="X32" s="86">
        <v>0</v>
      </c>
      <c r="Y32" s="77" t="s">
        <v>56</v>
      </c>
      <c r="Z32" s="86">
        <v>2000</v>
      </c>
      <c r="AA32" s="77" t="s">
        <v>871</v>
      </c>
      <c r="AB32" s="86">
        <v>0</v>
      </c>
      <c r="AC32" s="86">
        <v>0</v>
      </c>
      <c r="AD32" s="77" t="s">
        <v>56</v>
      </c>
      <c r="AE32" s="86">
        <v>2000</v>
      </c>
      <c r="AF32" s="77" t="s">
        <v>871</v>
      </c>
      <c r="AG32" s="86">
        <v>0</v>
      </c>
      <c r="AH32" s="86">
        <v>0</v>
      </c>
      <c r="AI32" s="77" t="s">
        <v>56</v>
      </c>
      <c r="AJ32" s="86">
        <v>2000</v>
      </c>
      <c r="AK32" s="77" t="s">
        <v>871</v>
      </c>
      <c r="AL32" s="86">
        <v>0</v>
      </c>
      <c r="AM32" s="86">
        <v>0</v>
      </c>
      <c r="AN32" s="77" t="s">
        <v>56</v>
      </c>
      <c r="AO32" s="86">
        <v>0</v>
      </c>
      <c r="AP32" s="77" t="s">
        <v>56</v>
      </c>
      <c r="AQ32" s="86">
        <f t="shared" si="2"/>
        <v>0</v>
      </c>
      <c r="AR32" s="89">
        <f t="shared" si="3"/>
        <v>71095.649999999994</v>
      </c>
      <c r="AS32" s="78" t="s">
        <v>60</v>
      </c>
      <c r="AT32" s="86">
        <v>0</v>
      </c>
      <c r="AU32" s="86">
        <v>0</v>
      </c>
      <c r="AV32" s="86">
        <v>0</v>
      </c>
      <c r="AW32" s="86">
        <v>0</v>
      </c>
      <c r="AX32" s="86">
        <v>0</v>
      </c>
      <c r="AY32" s="86">
        <v>0</v>
      </c>
    </row>
    <row r="33" spans="2:51" s="73" customFormat="1" ht="47.25" x14ac:dyDescent="0.25">
      <c r="B33" s="74" t="s">
        <v>65</v>
      </c>
      <c r="C33" s="75" t="s">
        <v>324</v>
      </c>
      <c r="D33" s="75">
        <v>1</v>
      </c>
      <c r="E33" s="74" t="s">
        <v>895</v>
      </c>
      <c r="F33" s="76" t="s">
        <v>67</v>
      </c>
      <c r="G33" s="75">
        <v>21104</v>
      </c>
      <c r="H33" s="76" t="s">
        <v>896</v>
      </c>
      <c r="I33" s="74" t="s">
        <v>56</v>
      </c>
      <c r="J33" s="74" t="s">
        <v>56</v>
      </c>
      <c r="K33" s="74" t="s">
        <v>56</v>
      </c>
      <c r="L33" s="75" t="s">
        <v>57</v>
      </c>
      <c r="M33" s="17" t="s">
        <v>897</v>
      </c>
      <c r="N33" s="74" t="s">
        <v>870</v>
      </c>
      <c r="O33" s="86">
        <v>0</v>
      </c>
      <c r="P33" s="86">
        <v>51188.87</v>
      </c>
      <c r="Q33" s="86">
        <v>0</v>
      </c>
      <c r="R33" s="86">
        <v>2000</v>
      </c>
      <c r="S33" s="86">
        <v>0</v>
      </c>
      <c r="T33" s="77" t="s">
        <v>56</v>
      </c>
      <c r="U33" s="86">
        <v>2000</v>
      </c>
      <c r="V33" s="77" t="s">
        <v>871</v>
      </c>
      <c r="W33" s="86">
        <v>0</v>
      </c>
      <c r="X33" s="86">
        <v>0</v>
      </c>
      <c r="Y33" s="77" t="s">
        <v>56</v>
      </c>
      <c r="Z33" s="86">
        <v>2000</v>
      </c>
      <c r="AA33" s="77" t="s">
        <v>871</v>
      </c>
      <c r="AB33" s="86">
        <v>0</v>
      </c>
      <c r="AC33" s="86">
        <v>0</v>
      </c>
      <c r="AD33" s="77" t="s">
        <v>56</v>
      </c>
      <c r="AE33" s="86">
        <v>2000</v>
      </c>
      <c r="AF33" s="77" t="s">
        <v>871</v>
      </c>
      <c r="AG33" s="86">
        <v>0</v>
      </c>
      <c r="AH33" s="86">
        <v>0</v>
      </c>
      <c r="AI33" s="77" t="s">
        <v>56</v>
      </c>
      <c r="AJ33" s="86">
        <v>2000</v>
      </c>
      <c r="AK33" s="77" t="s">
        <v>871</v>
      </c>
      <c r="AL33" s="86">
        <v>0</v>
      </c>
      <c r="AM33" s="86">
        <v>0</v>
      </c>
      <c r="AN33" s="77" t="s">
        <v>56</v>
      </c>
      <c r="AO33" s="86">
        <v>0</v>
      </c>
      <c r="AP33" s="77" t="s">
        <v>56</v>
      </c>
      <c r="AQ33" s="86">
        <f t="shared" si="2"/>
        <v>0</v>
      </c>
      <c r="AR33" s="89">
        <f t="shared" si="3"/>
        <v>61188.87</v>
      </c>
      <c r="AS33" s="78" t="s">
        <v>60</v>
      </c>
      <c r="AT33" s="86">
        <v>0</v>
      </c>
      <c r="AU33" s="86">
        <v>0</v>
      </c>
      <c r="AV33" s="86">
        <v>0</v>
      </c>
      <c r="AW33" s="86">
        <v>0</v>
      </c>
      <c r="AX33" s="86">
        <v>0</v>
      </c>
      <c r="AY33" s="86">
        <v>0</v>
      </c>
    </row>
    <row r="34" spans="2:51" s="73" customFormat="1" ht="47.25" x14ac:dyDescent="0.25">
      <c r="B34" s="74" t="s">
        <v>65</v>
      </c>
      <c r="C34" s="75" t="s">
        <v>324</v>
      </c>
      <c r="D34" s="75">
        <v>1</v>
      </c>
      <c r="E34" s="74" t="s">
        <v>901</v>
      </c>
      <c r="F34" s="76" t="s">
        <v>67</v>
      </c>
      <c r="G34" s="75">
        <v>21105</v>
      </c>
      <c r="H34" s="76" t="s">
        <v>902</v>
      </c>
      <c r="I34" s="74" t="s">
        <v>56</v>
      </c>
      <c r="J34" s="74" t="s">
        <v>56</v>
      </c>
      <c r="K34" s="74" t="s">
        <v>56</v>
      </c>
      <c r="L34" s="75" t="s">
        <v>57</v>
      </c>
      <c r="M34" s="17" t="s">
        <v>903</v>
      </c>
      <c r="N34" s="74" t="s">
        <v>870</v>
      </c>
      <c r="O34" s="86">
        <v>0</v>
      </c>
      <c r="P34" s="86">
        <v>63742.31</v>
      </c>
      <c r="Q34" s="86">
        <v>0</v>
      </c>
      <c r="R34" s="86">
        <v>4000</v>
      </c>
      <c r="S34" s="86">
        <v>0</v>
      </c>
      <c r="T34" s="77" t="s">
        <v>56</v>
      </c>
      <c r="U34" s="86">
        <v>10000</v>
      </c>
      <c r="V34" s="77" t="s">
        <v>904</v>
      </c>
      <c r="W34" s="86">
        <v>0</v>
      </c>
      <c r="X34" s="86">
        <v>0</v>
      </c>
      <c r="Y34" s="77" t="s">
        <v>56</v>
      </c>
      <c r="Z34" s="86">
        <v>2000</v>
      </c>
      <c r="AA34" s="77" t="s">
        <v>871</v>
      </c>
      <c r="AB34" s="86">
        <v>0</v>
      </c>
      <c r="AC34" s="86">
        <v>0</v>
      </c>
      <c r="AD34" s="77" t="s">
        <v>56</v>
      </c>
      <c r="AE34" s="86">
        <v>2000</v>
      </c>
      <c r="AF34" s="77" t="s">
        <v>871</v>
      </c>
      <c r="AG34" s="86">
        <v>0</v>
      </c>
      <c r="AH34" s="86">
        <v>0</v>
      </c>
      <c r="AI34" s="77" t="s">
        <v>56</v>
      </c>
      <c r="AJ34" s="86">
        <v>2000</v>
      </c>
      <c r="AK34" s="77" t="s">
        <v>871</v>
      </c>
      <c r="AL34" s="86">
        <v>0</v>
      </c>
      <c r="AM34" s="86">
        <v>0</v>
      </c>
      <c r="AN34" s="77" t="s">
        <v>56</v>
      </c>
      <c r="AO34" s="86">
        <v>0</v>
      </c>
      <c r="AP34" s="77" t="s">
        <v>56</v>
      </c>
      <c r="AQ34" s="86">
        <f t="shared" ref="AQ34:AQ58" si="4">O34+Q34+S34+X34+AC34+AH34+AM34</f>
        <v>0</v>
      </c>
      <c r="AR34" s="89">
        <f t="shared" ref="AR34:AR58" si="5">P34+R34+U34+W34+Z34+AB34+AE34+AG34+AJ34+AL34+AO34</f>
        <v>83742.31</v>
      </c>
      <c r="AS34" s="78" t="s">
        <v>60</v>
      </c>
      <c r="AT34" s="86">
        <v>0</v>
      </c>
      <c r="AU34" s="86">
        <v>0</v>
      </c>
      <c r="AV34" s="86">
        <v>0</v>
      </c>
      <c r="AW34" s="86">
        <v>0</v>
      </c>
      <c r="AX34" s="86">
        <v>0</v>
      </c>
      <c r="AY34" s="86">
        <v>0</v>
      </c>
    </row>
    <row r="35" spans="2:51" s="73" customFormat="1" ht="47.25" x14ac:dyDescent="0.25">
      <c r="B35" s="74" t="s">
        <v>65</v>
      </c>
      <c r="C35" s="75" t="s">
        <v>324</v>
      </c>
      <c r="D35" s="75">
        <v>1</v>
      </c>
      <c r="E35" s="74" t="s">
        <v>908</v>
      </c>
      <c r="F35" s="76" t="s">
        <v>67</v>
      </c>
      <c r="G35" s="75">
        <v>21501</v>
      </c>
      <c r="H35" s="76" t="s">
        <v>909</v>
      </c>
      <c r="I35" s="74" t="s">
        <v>56</v>
      </c>
      <c r="J35" s="74" t="s">
        <v>56</v>
      </c>
      <c r="K35" s="74" t="s">
        <v>56</v>
      </c>
      <c r="L35" s="75" t="s">
        <v>57</v>
      </c>
      <c r="M35" s="17" t="s">
        <v>910</v>
      </c>
      <c r="N35" s="74" t="s">
        <v>870</v>
      </c>
      <c r="O35" s="86">
        <v>0</v>
      </c>
      <c r="P35" s="86">
        <v>58605.35</v>
      </c>
      <c r="Q35" s="86">
        <v>0</v>
      </c>
      <c r="R35" s="86">
        <v>3862.75</v>
      </c>
      <c r="S35" s="86">
        <v>0</v>
      </c>
      <c r="T35" s="77" t="s">
        <v>56</v>
      </c>
      <c r="U35" s="86">
        <v>3000</v>
      </c>
      <c r="V35" s="77" t="s">
        <v>871</v>
      </c>
      <c r="W35" s="86">
        <v>0</v>
      </c>
      <c r="X35" s="86">
        <v>0</v>
      </c>
      <c r="Y35" s="77" t="s">
        <v>56</v>
      </c>
      <c r="Z35" s="86">
        <v>3000</v>
      </c>
      <c r="AA35" s="77" t="s">
        <v>871</v>
      </c>
      <c r="AB35" s="86">
        <v>0</v>
      </c>
      <c r="AC35" s="86">
        <v>0</v>
      </c>
      <c r="AD35" s="77" t="s">
        <v>56</v>
      </c>
      <c r="AE35" s="86">
        <v>3000</v>
      </c>
      <c r="AF35" s="77" t="s">
        <v>871</v>
      </c>
      <c r="AG35" s="86">
        <v>0</v>
      </c>
      <c r="AH35" s="86">
        <v>0</v>
      </c>
      <c r="AI35" s="77" t="s">
        <v>56</v>
      </c>
      <c r="AJ35" s="86">
        <v>3000</v>
      </c>
      <c r="AK35" s="77" t="s">
        <v>871</v>
      </c>
      <c r="AL35" s="86">
        <v>0</v>
      </c>
      <c r="AM35" s="86">
        <v>0</v>
      </c>
      <c r="AN35" s="77" t="s">
        <v>56</v>
      </c>
      <c r="AO35" s="86">
        <v>0</v>
      </c>
      <c r="AP35" s="77" t="s">
        <v>56</v>
      </c>
      <c r="AQ35" s="86">
        <f t="shared" si="4"/>
        <v>0</v>
      </c>
      <c r="AR35" s="89">
        <f t="shared" si="5"/>
        <v>74468.100000000006</v>
      </c>
      <c r="AS35" s="78" t="s">
        <v>60</v>
      </c>
      <c r="AT35" s="86">
        <v>0</v>
      </c>
      <c r="AU35" s="86">
        <v>0</v>
      </c>
      <c r="AV35" s="86">
        <v>0</v>
      </c>
      <c r="AW35" s="86">
        <v>0</v>
      </c>
      <c r="AX35" s="86">
        <v>0</v>
      </c>
      <c r="AY35" s="86">
        <v>0</v>
      </c>
    </row>
    <row r="36" spans="2:51" s="73" customFormat="1" ht="47.25" x14ac:dyDescent="0.25">
      <c r="B36" s="74" t="s">
        <v>65</v>
      </c>
      <c r="C36" s="75" t="s">
        <v>324</v>
      </c>
      <c r="D36" s="75">
        <v>1</v>
      </c>
      <c r="E36" s="74" t="s">
        <v>914</v>
      </c>
      <c r="F36" s="76" t="s">
        <v>67</v>
      </c>
      <c r="G36" s="75">
        <v>21502</v>
      </c>
      <c r="H36" s="76" t="s">
        <v>915</v>
      </c>
      <c r="I36" s="74" t="s">
        <v>56</v>
      </c>
      <c r="J36" s="74" t="s">
        <v>56</v>
      </c>
      <c r="K36" s="74" t="s">
        <v>56</v>
      </c>
      <c r="L36" s="75" t="s">
        <v>57</v>
      </c>
      <c r="M36" s="17" t="s">
        <v>916</v>
      </c>
      <c r="N36" s="74" t="s">
        <v>870</v>
      </c>
      <c r="O36" s="86">
        <v>0</v>
      </c>
      <c r="P36" s="86">
        <v>91735.1</v>
      </c>
      <c r="Q36" s="86">
        <v>0</v>
      </c>
      <c r="R36" s="86">
        <v>3000</v>
      </c>
      <c r="S36" s="86">
        <v>0</v>
      </c>
      <c r="T36" s="77" t="s">
        <v>56</v>
      </c>
      <c r="U36" s="86">
        <v>4900</v>
      </c>
      <c r="V36" s="77" t="s">
        <v>917</v>
      </c>
      <c r="W36" s="86">
        <v>0</v>
      </c>
      <c r="X36" s="86">
        <v>0</v>
      </c>
      <c r="Y36" s="77" t="s">
        <v>56</v>
      </c>
      <c r="Z36" s="86">
        <v>3000</v>
      </c>
      <c r="AA36" s="77" t="s">
        <v>871</v>
      </c>
      <c r="AB36" s="86">
        <v>0</v>
      </c>
      <c r="AC36" s="86">
        <v>0</v>
      </c>
      <c r="AD36" s="77" t="s">
        <v>56</v>
      </c>
      <c r="AE36" s="86">
        <v>3000</v>
      </c>
      <c r="AF36" s="77" t="s">
        <v>871</v>
      </c>
      <c r="AG36" s="86">
        <v>0</v>
      </c>
      <c r="AH36" s="86">
        <v>0</v>
      </c>
      <c r="AI36" s="77" t="s">
        <v>56</v>
      </c>
      <c r="AJ36" s="86">
        <v>3000</v>
      </c>
      <c r="AK36" s="77" t="s">
        <v>871</v>
      </c>
      <c r="AL36" s="86">
        <v>0</v>
      </c>
      <c r="AM36" s="86">
        <v>0</v>
      </c>
      <c r="AN36" s="77" t="s">
        <v>56</v>
      </c>
      <c r="AO36" s="86">
        <v>0</v>
      </c>
      <c r="AP36" s="77" t="s">
        <v>56</v>
      </c>
      <c r="AQ36" s="86">
        <f t="shared" si="4"/>
        <v>0</v>
      </c>
      <c r="AR36" s="89">
        <f t="shared" si="5"/>
        <v>108635.1</v>
      </c>
      <c r="AS36" s="78" t="s">
        <v>60</v>
      </c>
      <c r="AT36" s="86">
        <v>0</v>
      </c>
      <c r="AU36" s="86">
        <v>0</v>
      </c>
      <c r="AV36" s="86">
        <v>0</v>
      </c>
      <c r="AW36" s="86">
        <v>0</v>
      </c>
      <c r="AX36" s="86">
        <v>0</v>
      </c>
      <c r="AY36" s="86">
        <v>0</v>
      </c>
    </row>
    <row r="37" spans="2:51" s="73" customFormat="1" ht="47.25" x14ac:dyDescent="0.25">
      <c r="B37" s="74" t="s">
        <v>65</v>
      </c>
      <c r="C37" s="75" t="s">
        <v>324</v>
      </c>
      <c r="D37" s="75">
        <v>1</v>
      </c>
      <c r="E37" s="74" t="s">
        <v>924</v>
      </c>
      <c r="F37" s="76" t="s">
        <v>67</v>
      </c>
      <c r="G37" s="75">
        <v>21701</v>
      </c>
      <c r="H37" s="76" t="s">
        <v>925</v>
      </c>
      <c r="I37" s="74" t="s">
        <v>56</v>
      </c>
      <c r="J37" s="74" t="s">
        <v>56</v>
      </c>
      <c r="K37" s="74" t="s">
        <v>56</v>
      </c>
      <c r="L37" s="75" t="s">
        <v>57</v>
      </c>
      <c r="M37" s="17" t="s">
        <v>926</v>
      </c>
      <c r="N37" s="74" t="s">
        <v>870</v>
      </c>
      <c r="O37" s="86">
        <v>0</v>
      </c>
      <c r="P37" s="86">
        <v>110367.65</v>
      </c>
      <c r="Q37" s="86">
        <v>0</v>
      </c>
      <c r="R37" s="86">
        <v>20541.79</v>
      </c>
      <c r="S37" s="86">
        <v>0</v>
      </c>
      <c r="T37" s="77" t="s">
        <v>56</v>
      </c>
      <c r="U37" s="86">
        <v>9500</v>
      </c>
      <c r="V37" s="77" t="s">
        <v>927</v>
      </c>
      <c r="W37" s="86">
        <v>0</v>
      </c>
      <c r="X37" s="86">
        <v>0</v>
      </c>
      <c r="Y37" s="77" t="s">
        <v>56</v>
      </c>
      <c r="Z37" s="86">
        <v>5000</v>
      </c>
      <c r="AA37" s="77" t="s">
        <v>871</v>
      </c>
      <c r="AB37" s="86">
        <v>0</v>
      </c>
      <c r="AC37" s="86">
        <v>0</v>
      </c>
      <c r="AD37" s="77" t="s">
        <v>56</v>
      </c>
      <c r="AE37" s="86">
        <v>5000</v>
      </c>
      <c r="AF37" s="77" t="s">
        <v>871</v>
      </c>
      <c r="AG37" s="86">
        <v>0</v>
      </c>
      <c r="AH37" s="86">
        <v>0</v>
      </c>
      <c r="AI37" s="77" t="s">
        <v>56</v>
      </c>
      <c r="AJ37" s="86">
        <v>5000</v>
      </c>
      <c r="AK37" s="77" t="s">
        <v>871</v>
      </c>
      <c r="AL37" s="86">
        <v>0</v>
      </c>
      <c r="AM37" s="86">
        <v>0</v>
      </c>
      <c r="AN37" s="77" t="s">
        <v>56</v>
      </c>
      <c r="AO37" s="86">
        <v>0</v>
      </c>
      <c r="AP37" s="77" t="s">
        <v>56</v>
      </c>
      <c r="AQ37" s="86">
        <f t="shared" si="4"/>
        <v>0</v>
      </c>
      <c r="AR37" s="89">
        <f t="shared" si="5"/>
        <v>155409.44</v>
      </c>
      <c r="AS37" s="78" t="s">
        <v>60</v>
      </c>
      <c r="AT37" s="86">
        <v>0</v>
      </c>
      <c r="AU37" s="86">
        <v>0</v>
      </c>
      <c r="AV37" s="86">
        <v>0</v>
      </c>
      <c r="AW37" s="86">
        <v>0</v>
      </c>
      <c r="AX37" s="86">
        <v>0</v>
      </c>
      <c r="AY37" s="86">
        <v>0</v>
      </c>
    </row>
    <row r="38" spans="2:51" s="73" customFormat="1" ht="63" x14ac:dyDescent="0.25">
      <c r="B38" s="74" t="s">
        <v>65</v>
      </c>
      <c r="C38" s="75" t="s">
        <v>324</v>
      </c>
      <c r="D38" s="75">
        <v>1</v>
      </c>
      <c r="E38" s="74" t="s">
        <v>944</v>
      </c>
      <c r="F38" s="76" t="s">
        <v>945</v>
      </c>
      <c r="G38" s="75">
        <v>21701</v>
      </c>
      <c r="H38" s="76" t="s">
        <v>925</v>
      </c>
      <c r="I38" s="74" t="s">
        <v>56</v>
      </c>
      <c r="J38" s="74" t="s">
        <v>56</v>
      </c>
      <c r="K38" s="74" t="s">
        <v>56</v>
      </c>
      <c r="L38" s="75" t="s">
        <v>57</v>
      </c>
      <c r="M38" s="17" t="s">
        <v>946</v>
      </c>
      <c r="N38" s="74" t="s">
        <v>947</v>
      </c>
      <c r="O38" s="86">
        <v>0</v>
      </c>
      <c r="P38" s="86">
        <v>2560</v>
      </c>
      <c r="Q38" s="86">
        <v>0</v>
      </c>
      <c r="R38" s="86">
        <v>500</v>
      </c>
      <c r="S38" s="86">
        <v>0</v>
      </c>
      <c r="T38" s="77" t="s">
        <v>56</v>
      </c>
      <c r="U38" s="86">
        <v>500</v>
      </c>
      <c r="V38" s="77" t="s">
        <v>871</v>
      </c>
      <c r="W38" s="86">
        <v>0</v>
      </c>
      <c r="X38" s="86">
        <v>0</v>
      </c>
      <c r="Y38" s="77" t="s">
        <v>56</v>
      </c>
      <c r="Z38" s="86">
        <v>500</v>
      </c>
      <c r="AA38" s="77" t="s">
        <v>871</v>
      </c>
      <c r="AB38" s="86">
        <v>0</v>
      </c>
      <c r="AC38" s="86">
        <v>0</v>
      </c>
      <c r="AD38" s="77" t="s">
        <v>56</v>
      </c>
      <c r="AE38" s="86">
        <v>500</v>
      </c>
      <c r="AF38" s="77" t="s">
        <v>871</v>
      </c>
      <c r="AG38" s="86">
        <v>0</v>
      </c>
      <c r="AH38" s="86">
        <v>0</v>
      </c>
      <c r="AI38" s="77" t="s">
        <v>56</v>
      </c>
      <c r="AJ38" s="86">
        <v>500</v>
      </c>
      <c r="AK38" s="77" t="s">
        <v>871</v>
      </c>
      <c r="AL38" s="86">
        <v>0</v>
      </c>
      <c r="AM38" s="86">
        <v>0</v>
      </c>
      <c r="AN38" s="77" t="s">
        <v>56</v>
      </c>
      <c r="AO38" s="86">
        <v>0</v>
      </c>
      <c r="AP38" s="77" t="s">
        <v>56</v>
      </c>
      <c r="AQ38" s="86">
        <f t="shared" si="4"/>
        <v>0</v>
      </c>
      <c r="AR38" s="89">
        <f t="shared" si="5"/>
        <v>5060</v>
      </c>
      <c r="AS38" s="78" t="s">
        <v>60</v>
      </c>
      <c r="AT38" s="86">
        <v>0</v>
      </c>
      <c r="AU38" s="86">
        <v>0</v>
      </c>
      <c r="AV38" s="86">
        <v>0</v>
      </c>
      <c r="AW38" s="86">
        <v>0</v>
      </c>
      <c r="AX38" s="86">
        <v>0</v>
      </c>
      <c r="AY38" s="86">
        <v>0</v>
      </c>
    </row>
    <row r="39" spans="2:51" s="73" customFormat="1" ht="47.25" x14ac:dyDescent="0.25">
      <c r="B39" s="74" t="s">
        <v>65</v>
      </c>
      <c r="C39" s="75" t="s">
        <v>324</v>
      </c>
      <c r="D39" s="75">
        <v>1</v>
      </c>
      <c r="E39" s="74" t="s">
        <v>948</v>
      </c>
      <c r="F39" s="76" t="s">
        <v>69</v>
      </c>
      <c r="G39" s="75">
        <v>21702</v>
      </c>
      <c r="H39" s="76" t="s">
        <v>949</v>
      </c>
      <c r="I39" s="74" t="s">
        <v>56</v>
      </c>
      <c r="J39" s="74" t="s">
        <v>56</v>
      </c>
      <c r="K39" s="74" t="s">
        <v>56</v>
      </c>
      <c r="L39" s="75" t="s">
        <v>57</v>
      </c>
      <c r="M39" s="17" t="s">
        <v>950</v>
      </c>
      <c r="N39" s="74" t="s">
        <v>870</v>
      </c>
      <c r="O39" s="86">
        <v>0</v>
      </c>
      <c r="P39" s="86">
        <v>158603.01999999999</v>
      </c>
      <c r="Q39" s="86">
        <v>0</v>
      </c>
      <c r="R39" s="86">
        <v>12257.35</v>
      </c>
      <c r="S39" s="86">
        <v>0</v>
      </c>
      <c r="T39" s="77" t="s">
        <v>56</v>
      </c>
      <c r="U39" s="86">
        <v>5000</v>
      </c>
      <c r="V39" s="77" t="s">
        <v>871</v>
      </c>
      <c r="W39" s="86">
        <v>0</v>
      </c>
      <c r="X39" s="86">
        <v>0</v>
      </c>
      <c r="Y39" s="77" t="s">
        <v>56</v>
      </c>
      <c r="Z39" s="86">
        <v>5000</v>
      </c>
      <c r="AA39" s="77" t="s">
        <v>871</v>
      </c>
      <c r="AB39" s="86">
        <v>0</v>
      </c>
      <c r="AC39" s="86">
        <v>0</v>
      </c>
      <c r="AD39" s="77" t="s">
        <v>56</v>
      </c>
      <c r="AE39" s="86">
        <v>5000</v>
      </c>
      <c r="AF39" s="77" t="s">
        <v>871</v>
      </c>
      <c r="AG39" s="86">
        <v>0</v>
      </c>
      <c r="AH39" s="86">
        <v>0</v>
      </c>
      <c r="AI39" s="77" t="s">
        <v>56</v>
      </c>
      <c r="AJ39" s="86">
        <v>5000</v>
      </c>
      <c r="AK39" s="77" t="s">
        <v>871</v>
      </c>
      <c r="AL39" s="86">
        <v>0</v>
      </c>
      <c r="AM39" s="86">
        <v>0</v>
      </c>
      <c r="AN39" s="77" t="s">
        <v>56</v>
      </c>
      <c r="AO39" s="86">
        <v>0</v>
      </c>
      <c r="AP39" s="77" t="s">
        <v>56</v>
      </c>
      <c r="AQ39" s="86">
        <f t="shared" si="4"/>
        <v>0</v>
      </c>
      <c r="AR39" s="89">
        <f t="shared" si="5"/>
        <v>190860.37</v>
      </c>
      <c r="AS39" s="78" t="s">
        <v>60</v>
      </c>
      <c r="AT39" s="86">
        <v>0</v>
      </c>
      <c r="AU39" s="86">
        <v>0</v>
      </c>
      <c r="AV39" s="86">
        <v>0</v>
      </c>
      <c r="AW39" s="86">
        <v>0</v>
      </c>
      <c r="AX39" s="86">
        <v>0</v>
      </c>
      <c r="AY39" s="86">
        <v>0</v>
      </c>
    </row>
    <row r="40" spans="2:51" s="73" customFormat="1" ht="47.25" x14ac:dyDescent="0.25">
      <c r="B40" s="74" t="s">
        <v>65</v>
      </c>
      <c r="C40" s="75" t="s">
        <v>324</v>
      </c>
      <c r="D40" s="75">
        <v>1</v>
      </c>
      <c r="E40" s="74" t="s">
        <v>960</v>
      </c>
      <c r="F40" s="76" t="s">
        <v>67</v>
      </c>
      <c r="G40" s="75">
        <v>21801</v>
      </c>
      <c r="H40" s="76" t="s">
        <v>961</v>
      </c>
      <c r="I40" s="74" t="s">
        <v>56</v>
      </c>
      <c r="J40" s="74" t="s">
        <v>56</v>
      </c>
      <c r="K40" s="74" t="s">
        <v>56</v>
      </c>
      <c r="L40" s="75" t="s">
        <v>57</v>
      </c>
      <c r="M40" s="17" t="s">
        <v>962</v>
      </c>
      <c r="N40" s="74" t="s">
        <v>870</v>
      </c>
      <c r="O40" s="86">
        <v>0</v>
      </c>
      <c r="P40" s="86">
        <v>61046.27</v>
      </c>
      <c r="Q40" s="86">
        <v>0</v>
      </c>
      <c r="R40" s="86">
        <v>3000</v>
      </c>
      <c r="S40" s="86">
        <v>0</v>
      </c>
      <c r="T40" s="77" t="s">
        <v>56</v>
      </c>
      <c r="U40" s="86">
        <v>3000</v>
      </c>
      <c r="V40" s="77" t="s">
        <v>871</v>
      </c>
      <c r="W40" s="86">
        <v>0</v>
      </c>
      <c r="X40" s="86">
        <v>0</v>
      </c>
      <c r="Y40" s="77" t="s">
        <v>56</v>
      </c>
      <c r="Z40" s="86">
        <v>3000</v>
      </c>
      <c r="AA40" s="77" t="s">
        <v>871</v>
      </c>
      <c r="AB40" s="86">
        <v>0</v>
      </c>
      <c r="AC40" s="86">
        <v>0</v>
      </c>
      <c r="AD40" s="77" t="s">
        <v>56</v>
      </c>
      <c r="AE40" s="86">
        <v>3000</v>
      </c>
      <c r="AF40" s="77" t="s">
        <v>871</v>
      </c>
      <c r="AG40" s="86">
        <v>0</v>
      </c>
      <c r="AH40" s="86">
        <v>0</v>
      </c>
      <c r="AI40" s="77" t="s">
        <v>56</v>
      </c>
      <c r="AJ40" s="86">
        <v>3000</v>
      </c>
      <c r="AK40" s="77" t="s">
        <v>871</v>
      </c>
      <c r="AL40" s="86">
        <v>0</v>
      </c>
      <c r="AM40" s="86">
        <v>0</v>
      </c>
      <c r="AN40" s="77" t="s">
        <v>56</v>
      </c>
      <c r="AO40" s="86">
        <v>0</v>
      </c>
      <c r="AP40" s="77" t="s">
        <v>56</v>
      </c>
      <c r="AQ40" s="86">
        <f t="shared" si="4"/>
        <v>0</v>
      </c>
      <c r="AR40" s="89">
        <f t="shared" si="5"/>
        <v>76046.26999999999</v>
      </c>
      <c r="AS40" s="78" t="s">
        <v>60</v>
      </c>
      <c r="AT40" s="86">
        <v>0</v>
      </c>
      <c r="AU40" s="86">
        <v>0</v>
      </c>
      <c r="AV40" s="86">
        <v>0</v>
      </c>
      <c r="AW40" s="86">
        <v>0</v>
      </c>
      <c r="AX40" s="86">
        <v>0</v>
      </c>
      <c r="AY40" s="86">
        <v>0</v>
      </c>
    </row>
    <row r="41" spans="2:51" s="73" customFormat="1" ht="78.75" x14ac:dyDescent="0.25">
      <c r="B41" s="74" t="s">
        <v>65</v>
      </c>
      <c r="C41" s="75" t="s">
        <v>324</v>
      </c>
      <c r="D41" s="75">
        <v>1</v>
      </c>
      <c r="E41" s="74" t="s">
        <v>977</v>
      </c>
      <c r="F41" s="76" t="s">
        <v>67</v>
      </c>
      <c r="G41" s="75">
        <v>42100</v>
      </c>
      <c r="H41" s="76" t="s">
        <v>970</v>
      </c>
      <c r="I41" s="74" t="s">
        <v>56</v>
      </c>
      <c r="J41" s="74" t="s">
        <v>56</v>
      </c>
      <c r="K41" s="74" t="s">
        <v>56</v>
      </c>
      <c r="L41" s="75" t="s">
        <v>57</v>
      </c>
      <c r="M41" s="17" t="s">
        <v>978</v>
      </c>
      <c r="N41" s="74" t="s">
        <v>69</v>
      </c>
      <c r="O41" s="86">
        <v>0</v>
      </c>
      <c r="P41" s="86">
        <v>0</v>
      </c>
      <c r="Q41" s="86">
        <v>0</v>
      </c>
      <c r="R41" s="86">
        <v>0</v>
      </c>
      <c r="S41" s="86">
        <v>0</v>
      </c>
      <c r="T41" s="77" t="s">
        <v>56</v>
      </c>
      <c r="U41" s="86">
        <v>8000</v>
      </c>
      <c r="V41" s="77" t="s">
        <v>979</v>
      </c>
      <c r="W41" s="86">
        <v>0</v>
      </c>
      <c r="X41" s="86">
        <v>0</v>
      </c>
      <c r="Y41" s="77" t="s">
        <v>56</v>
      </c>
      <c r="Z41" s="86">
        <v>0</v>
      </c>
      <c r="AA41" s="77" t="s">
        <v>56</v>
      </c>
      <c r="AB41" s="86">
        <v>0</v>
      </c>
      <c r="AC41" s="86">
        <v>0</v>
      </c>
      <c r="AD41" s="77" t="s">
        <v>56</v>
      </c>
      <c r="AE41" s="86">
        <v>0</v>
      </c>
      <c r="AF41" s="77" t="s">
        <v>56</v>
      </c>
      <c r="AG41" s="86">
        <v>0</v>
      </c>
      <c r="AH41" s="86">
        <v>0</v>
      </c>
      <c r="AI41" s="77" t="s">
        <v>56</v>
      </c>
      <c r="AJ41" s="86">
        <v>0</v>
      </c>
      <c r="AK41" s="77" t="s">
        <v>56</v>
      </c>
      <c r="AL41" s="86">
        <v>0</v>
      </c>
      <c r="AM41" s="86">
        <v>0</v>
      </c>
      <c r="AN41" s="77" t="s">
        <v>56</v>
      </c>
      <c r="AO41" s="86">
        <v>0</v>
      </c>
      <c r="AP41" s="77" t="s">
        <v>56</v>
      </c>
      <c r="AQ41" s="86">
        <f t="shared" si="4"/>
        <v>0</v>
      </c>
      <c r="AR41" s="89">
        <f t="shared" si="5"/>
        <v>8000</v>
      </c>
      <c r="AS41" s="78" t="s">
        <v>60</v>
      </c>
      <c r="AT41" s="86">
        <v>0</v>
      </c>
      <c r="AU41" s="86">
        <v>0</v>
      </c>
      <c r="AV41" s="86">
        <v>0</v>
      </c>
      <c r="AW41" s="86">
        <v>0</v>
      </c>
      <c r="AX41" s="86">
        <v>0</v>
      </c>
      <c r="AY41" s="86">
        <v>0</v>
      </c>
    </row>
    <row r="42" spans="2:51" s="73" customFormat="1" ht="157.5" x14ac:dyDescent="0.25">
      <c r="B42" s="74" t="s">
        <v>65</v>
      </c>
      <c r="C42" s="75" t="s">
        <v>324</v>
      </c>
      <c r="D42" s="75">
        <v>1</v>
      </c>
      <c r="E42" s="74" t="s">
        <v>1001</v>
      </c>
      <c r="F42" s="76" t="s">
        <v>67</v>
      </c>
      <c r="G42" s="75">
        <v>26300</v>
      </c>
      <c r="H42" s="76" t="s">
        <v>1002</v>
      </c>
      <c r="I42" s="74" t="s">
        <v>56</v>
      </c>
      <c r="J42" s="74" t="s">
        <v>56</v>
      </c>
      <c r="K42" s="74" t="s">
        <v>56</v>
      </c>
      <c r="L42" s="75" t="s">
        <v>57</v>
      </c>
      <c r="M42" s="17" t="s">
        <v>1003</v>
      </c>
      <c r="N42" s="74" t="s">
        <v>67</v>
      </c>
      <c r="O42" s="86">
        <v>0</v>
      </c>
      <c r="P42" s="86">
        <v>33262.22</v>
      </c>
      <c r="Q42" s="86">
        <v>0</v>
      </c>
      <c r="R42" s="86">
        <v>3700</v>
      </c>
      <c r="S42" s="86">
        <v>0</v>
      </c>
      <c r="T42" s="77" t="s">
        <v>56</v>
      </c>
      <c r="U42" s="86">
        <v>3700</v>
      </c>
      <c r="V42" s="77" t="s">
        <v>1004</v>
      </c>
      <c r="W42" s="86">
        <v>0</v>
      </c>
      <c r="X42" s="86">
        <v>0</v>
      </c>
      <c r="Y42" s="77" t="s">
        <v>56</v>
      </c>
      <c r="Z42" s="86">
        <v>3700</v>
      </c>
      <c r="AA42" s="77" t="s">
        <v>1005</v>
      </c>
      <c r="AB42" s="86">
        <v>0</v>
      </c>
      <c r="AC42" s="86">
        <v>0</v>
      </c>
      <c r="AD42" s="77" t="s">
        <v>56</v>
      </c>
      <c r="AE42" s="86">
        <v>3700</v>
      </c>
      <c r="AF42" s="77" t="s">
        <v>1006</v>
      </c>
      <c r="AG42" s="86">
        <v>0</v>
      </c>
      <c r="AH42" s="86">
        <v>0</v>
      </c>
      <c r="AI42" s="77" t="s">
        <v>56</v>
      </c>
      <c r="AJ42" s="86">
        <v>3700</v>
      </c>
      <c r="AK42" s="77" t="s">
        <v>1007</v>
      </c>
      <c r="AL42" s="86">
        <v>0</v>
      </c>
      <c r="AM42" s="86">
        <v>0</v>
      </c>
      <c r="AN42" s="77" t="s">
        <v>56</v>
      </c>
      <c r="AO42" s="86">
        <v>0</v>
      </c>
      <c r="AP42" s="77" t="s">
        <v>56</v>
      </c>
      <c r="AQ42" s="86">
        <f t="shared" si="4"/>
        <v>0</v>
      </c>
      <c r="AR42" s="89">
        <f t="shared" si="5"/>
        <v>51762.22</v>
      </c>
      <c r="AS42" s="78" t="s">
        <v>60</v>
      </c>
      <c r="AT42" s="86">
        <v>0</v>
      </c>
      <c r="AU42" s="86">
        <v>0</v>
      </c>
      <c r="AV42" s="86">
        <v>0</v>
      </c>
      <c r="AW42" s="86">
        <v>0</v>
      </c>
      <c r="AX42" s="86">
        <v>0</v>
      </c>
      <c r="AY42" s="86">
        <v>0</v>
      </c>
    </row>
    <row r="43" spans="2:51" s="73" customFormat="1" ht="78.75" x14ac:dyDescent="0.25">
      <c r="B43" s="74" t="s">
        <v>65</v>
      </c>
      <c r="C43" s="75" t="s">
        <v>324</v>
      </c>
      <c r="D43" s="75">
        <v>1</v>
      </c>
      <c r="E43" s="74" t="s">
        <v>1026</v>
      </c>
      <c r="F43" s="76" t="s">
        <v>67</v>
      </c>
      <c r="G43" s="75">
        <v>28102</v>
      </c>
      <c r="H43" s="76" t="s">
        <v>1016</v>
      </c>
      <c r="I43" s="74">
        <v>23142000</v>
      </c>
      <c r="J43" s="74" t="s">
        <v>1027</v>
      </c>
      <c r="K43" s="74" t="s">
        <v>1028</v>
      </c>
      <c r="L43" s="75" t="s">
        <v>57</v>
      </c>
      <c r="M43" s="17" t="s">
        <v>1029</v>
      </c>
      <c r="N43" s="74" t="s">
        <v>1030</v>
      </c>
      <c r="O43" s="86">
        <v>2300</v>
      </c>
      <c r="P43" s="86">
        <v>17809.39</v>
      </c>
      <c r="Q43" s="86">
        <v>500</v>
      </c>
      <c r="R43" s="86">
        <v>7102.15</v>
      </c>
      <c r="S43" s="86">
        <v>500</v>
      </c>
      <c r="T43" s="77" t="s">
        <v>1020</v>
      </c>
      <c r="U43" s="86">
        <v>4500</v>
      </c>
      <c r="V43" s="77" t="s">
        <v>1031</v>
      </c>
      <c r="W43" s="86">
        <v>0</v>
      </c>
      <c r="X43" s="86">
        <v>500</v>
      </c>
      <c r="Y43" s="77" t="s">
        <v>1020</v>
      </c>
      <c r="Z43" s="86">
        <v>3600</v>
      </c>
      <c r="AA43" s="77" t="s">
        <v>1032</v>
      </c>
      <c r="AB43" s="86">
        <v>0</v>
      </c>
      <c r="AC43" s="86">
        <v>500</v>
      </c>
      <c r="AD43" s="77" t="s">
        <v>1023</v>
      </c>
      <c r="AE43" s="86">
        <v>5000</v>
      </c>
      <c r="AF43" s="77" t="s">
        <v>1033</v>
      </c>
      <c r="AG43" s="86">
        <v>0</v>
      </c>
      <c r="AH43" s="86">
        <v>500</v>
      </c>
      <c r="AI43" s="77" t="s">
        <v>1023</v>
      </c>
      <c r="AJ43" s="86">
        <v>5100</v>
      </c>
      <c r="AK43" s="77" t="s">
        <v>1034</v>
      </c>
      <c r="AL43" s="86">
        <v>0</v>
      </c>
      <c r="AM43" s="86">
        <v>0</v>
      </c>
      <c r="AN43" s="77" t="s">
        <v>56</v>
      </c>
      <c r="AO43" s="86">
        <v>0</v>
      </c>
      <c r="AP43" s="77" t="s">
        <v>56</v>
      </c>
      <c r="AQ43" s="86">
        <f t="shared" si="4"/>
        <v>4800</v>
      </c>
      <c r="AR43" s="89">
        <f t="shared" si="5"/>
        <v>43111.54</v>
      </c>
      <c r="AS43" s="78" t="s">
        <v>1000</v>
      </c>
      <c r="AT43" s="86">
        <v>0</v>
      </c>
      <c r="AU43" s="86">
        <v>0</v>
      </c>
      <c r="AV43" s="86">
        <v>0</v>
      </c>
      <c r="AW43" s="86">
        <v>0</v>
      </c>
      <c r="AX43" s="86">
        <v>0</v>
      </c>
      <c r="AY43" s="86">
        <v>0</v>
      </c>
    </row>
    <row r="44" spans="2:51" s="73" customFormat="1" ht="47.25" x14ac:dyDescent="0.25">
      <c r="B44" s="74" t="s">
        <v>65</v>
      </c>
      <c r="C44" s="75" t="s">
        <v>324</v>
      </c>
      <c r="D44" s="75">
        <v>1</v>
      </c>
      <c r="E44" s="74" t="s">
        <v>1035</v>
      </c>
      <c r="F44" s="76" t="s">
        <v>67</v>
      </c>
      <c r="G44" s="75">
        <v>28103</v>
      </c>
      <c r="H44" s="76" t="s">
        <v>1036</v>
      </c>
      <c r="I44" s="74" t="s">
        <v>56</v>
      </c>
      <c r="J44" s="74" t="s">
        <v>56</v>
      </c>
      <c r="K44" s="74" t="s">
        <v>56</v>
      </c>
      <c r="L44" s="75" t="s">
        <v>57</v>
      </c>
      <c r="M44" s="17" t="s">
        <v>1037</v>
      </c>
      <c r="N44" s="74" t="s">
        <v>69</v>
      </c>
      <c r="O44" s="86">
        <v>0</v>
      </c>
      <c r="P44" s="86">
        <v>1447.18</v>
      </c>
      <c r="Q44" s="86">
        <v>0</v>
      </c>
      <c r="R44" s="86">
        <v>600</v>
      </c>
      <c r="S44" s="86">
        <v>0</v>
      </c>
      <c r="T44" s="77" t="s">
        <v>56</v>
      </c>
      <c r="U44" s="86">
        <v>500</v>
      </c>
      <c r="V44" s="77" t="s">
        <v>1038</v>
      </c>
      <c r="W44" s="86">
        <v>0</v>
      </c>
      <c r="X44" s="86">
        <v>0</v>
      </c>
      <c r="Y44" s="77" t="s">
        <v>56</v>
      </c>
      <c r="Z44" s="86">
        <v>500</v>
      </c>
      <c r="AA44" s="77" t="s">
        <v>1039</v>
      </c>
      <c r="AB44" s="86">
        <v>0</v>
      </c>
      <c r="AC44" s="86">
        <v>0</v>
      </c>
      <c r="AD44" s="77" t="s">
        <v>56</v>
      </c>
      <c r="AE44" s="86">
        <v>800</v>
      </c>
      <c r="AF44" s="77" t="s">
        <v>1040</v>
      </c>
      <c r="AG44" s="86">
        <v>0</v>
      </c>
      <c r="AH44" s="86">
        <v>0</v>
      </c>
      <c r="AI44" s="77" t="s">
        <v>56</v>
      </c>
      <c r="AJ44" s="86">
        <v>900</v>
      </c>
      <c r="AK44" s="77" t="s">
        <v>1041</v>
      </c>
      <c r="AL44" s="86">
        <v>0</v>
      </c>
      <c r="AM44" s="86">
        <v>0</v>
      </c>
      <c r="AN44" s="77" t="s">
        <v>56</v>
      </c>
      <c r="AO44" s="86">
        <v>0</v>
      </c>
      <c r="AP44" s="77" t="s">
        <v>56</v>
      </c>
      <c r="AQ44" s="86">
        <f t="shared" si="4"/>
        <v>0</v>
      </c>
      <c r="AR44" s="89">
        <f t="shared" si="5"/>
        <v>4747.18</v>
      </c>
      <c r="AS44" s="78" t="s">
        <v>1000</v>
      </c>
      <c r="AT44" s="86">
        <v>0</v>
      </c>
      <c r="AU44" s="86">
        <v>0</v>
      </c>
      <c r="AV44" s="86">
        <v>0</v>
      </c>
      <c r="AW44" s="86">
        <v>0</v>
      </c>
      <c r="AX44" s="86">
        <v>0</v>
      </c>
      <c r="AY44" s="86">
        <v>0</v>
      </c>
    </row>
    <row r="45" spans="2:51" s="73" customFormat="1" ht="78.75" x14ac:dyDescent="0.25">
      <c r="B45" s="74" t="s">
        <v>65</v>
      </c>
      <c r="C45" s="75" t="s">
        <v>324</v>
      </c>
      <c r="D45" s="75">
        <v>1</v>
      </c>
      <c r="E45" s="74" t="s">
        <v>1049</v>
      </c>
      <c r="F45" s="76" t="s">
        <v>67</v>
      </c>
      <c r="G45" s="75">
        <v>27200</v>
      </c>
      <c r="H45" s="76" t="s">
        <v>1050</v>
      </c>
      <c r="I45" s="74" t="s">
        <v>56</v>
      </c>
      <c r="J45" s="74" t="s">
        <v>56</v>
      </c>
      <c r="K45" s="74" t="s">
        <v>56</v>
      </c>
      <c r="L45" s="75" t="s">
        <v>57</v>
      </c>
      <c r="M45" s="17" t="s">
        <v>1051</v>
      </c>
      <c r="N45" s="74" t="s">
        <v>67</v>
      </c>
      <c r="O45" s="86">
        <v>0</v>
      </c>
      <c r="P45" s="86">
        <v>73340.97</v>
      </c>
      <c r="Q45" s="86">
        <v>0</v>
      </c>
      <c r="R45" s="86">
        <v>37400</v>
      </c>
      <c r="S45" s="86">
        <v>0</v>
      </c>
      <c r="T45" s="77" t="s">
        <v>56</v>
      </c>
      <c r="U45" s="86">
        <v>8000</v>
      </c>
      <c r="V45" s="77" t="s">
        <v>1517</v>
      </c>
      <c r="W45" s="86">
        <v>0</v>
      </c>
      <c r="X45" s="86">
        <v>0</v>
      </c>
      <c r="Y45" s="77" t="s">
        <v>56</v>
      </c>
      <c r="Z45" s="86">
        <v>0</v>
      </c>
      <c r="AA45" s="77" t="s">
        <v>1518</v>
      </c>
      <c r="AB45" s="86">
        <v>0</v>
      </c>
      <c r="AC45" s="86">
        <v>0</v>
      </c>
      <c r="AD45" s="77" t="s">
        <v>56</v>
      </c>
      <c r="AE45" s="86">
        <v>5000</v>
      </c>
      <c r="AF45" s="77" t="s">
        <v>1519</v>
      </c>
      <c r="AG45" s="86">
        <v>0</v>
      </c>
      <c r="AH45" s="86">
        <v>0</v>
      </c>
      <c r="AI45" s="77" t="s">
        <v>56</v>
      </c>
      <c r="AJ45" s="86">
        <v>13400</v>
      </c>
      <c r="AK45" s="77" t="s">
        <v>1053</v>
      </c>
      <c r="AL45" s="86">
        <v>0</v>
      </c>
      <c r="AM45" s="86">
        <v>0</v>
      </c>
      <c r="AN45" s="77" t="s">
        <v>56</v>
      </c>
      <c r="AO45" s="86">
        <v>6000</v>
      </c>
      <c r="AP45" s="77" t="s">
        <v>1052</v>
      </c>
      <c r="AQ45" s="86">
        <f t="shared" si="4"/>
        <v>0</v>
      </c>
      <c r="AR45" s="89">
        <f t="shared" si="5"/>
        <v>143140.97</v>
      </c>
      <c r="AS45" s="78" t="s">
        <v>1000</v>
      </c>
      <c r="AT45" s="86">
        <v>0</v>
      </c>
      <c r="AU45" s="86">
        <v>0</v>
      </c>
      <c r="AV45" s="86">
        <v>0</v>
      </c>
      <c r="AW45" s="86">
        <v>0</v>
      </c>
      <c r="AX45" s="86">
        <v>0</v>
      </c>
      <c r="AY45" s="86">
        <v>0</v>
      </c>
    </row>
    <row r="46" spans="2:51" s="73" customFormat="1" ht="110.25" x14ac:dyDescent="0.25">
      <c r="B46" s="74" t="s">
        <v>65</v>
      </c>
      <c r="C46" s="75" t="s">
        <v>338</v>
      </c>
      <c r="D46" s="75">
        <v>1</v>
      </c>
      <c r="E46" s="74" t="s">
        <v>1159</v>
      </c>
      <c r="F46" s="76" t="s">
        <v>67</v>
      </c>
      <c r="G46" s="75">
        <v>12301</v>
      </c>
      <c r="H46" s="76" t="s">
        <v>1154</v>
      </c>
      <c r="I46" s="74" t="s">
        <v>56</v>
      </c>
      <c r="J46" s="74" t="s">
        <v>56</v>
      </c>
      <c r="K46" s="74" t="s">
        <v>56</v>
      </c>
      <c r="L46" s="75" t="s">
        <v>57</v>
      </c>
      <c r="M46" s="17" t="s">
        <v>1160</v>
      </c>
      <c r="N46" s="74" t="s">
        <v>69</v>
      </c>
      <c r="O46" s="86">
        <v>0</v>
      </c>
      <c r="P46" s="86">
        <v>5986.12</v>
      </c>
      <c r="Q46" s="86">
        <v>0</v>
      </c>
      <c r="R46" s="86">
        <v>700</v>
      </c>
      <c r="S46" s="86">
        <v>0</v>
      </c>
      <c r="T46" s="77" t="s">
        <v>56</v>
      </c>
      <c r="U46" s="86">
        <v>6900</v>
      </c>
      <c r="V46" s="77" t="s">
        <v>1161</v>
      </c>
      <c r="W46" s="86">
        <v>0</v>
      </c>
      <c r="X46" s="86">
        <v>0</v>
      </c>
      <c r="Y46" s="77" t="s">
        <v>56</v>
      </c>
      <c r="Z46" s="86">
        <v>1500</v>
      </c>
      <c r="AA46" s="77" t="s">
        <v>1162</v>
      </c>
      <c r="AB46" s="86">
        <v>0</v>
      </c>
      <c r="AC46" s="86">
        <v>0</v>
      </c>
      <c r="AD46" s="77" t="s">
        <v>56</v>
      </c>
      <c r="AE46" s="86">
        <v>0</v>
      </c>
      <c r="AF46" s="77" t="s">
        <v>56</v>
      </c>
      <c r="AG46" s="86">
        <v>0</v>
      </c>
      <c r="AH46" s="86">
        <v>0</v>
      </c>
      <c r="AI46" s="77" t="s">
        <v>56</v>
      </c>
      <c r="AJ46" s="86">
        <v>0</v>
      </c>
      <c r="AK46" s="77" t="s">
        <v>56</v>
      </c>
      <c r="AL46" s="86">
        <v>0</v>
      </c>
      <c r="AM46" s="86">
        <v>0</v>
      </c>
      <c r="AN46" s="77" t="s">
        <v>56</v>
      </c>
      <c r="AO46" s="86">
        <v>0</v>
      </c>
      <c r="AP46" s="77" t="s">
        <v>56</v>
      </c>
      <c r="AQ46" s="86">
        <f t="shared" si="4"/>
        <v>0</v>
      </c>
      <c r="AR46" s="89">
        <f t="shared" si="5"/>
        <v>15086.119999999999</v>
      </c>
      <c r="AS46" s="78" t="s">
        <v>60</v>
      </c>
      <c r="AT46" s="86">
        <v>0</v>
      </c>
      <c r="AU46" s="86">
        <v>0</v>
      </c>
      <c r="AV46" s="86">
        <v>0</v>
      </c>
      <c r="AW46" s="86">
        <v>0</v>
      </c>
      <c r="AX46" s="86">
        <v>0</v>
      </c>
      <c r="AY46" s="86">
        <v>0</v>
      </c>
    </row>
    <row r="47" spans="2:51" s="73" customFormat="1" ht="189" x14ac:dyDescent="0.25">
      <c r="B47" s="74" t="s">
        <v>65</v>
      </c>
      <c r="C47" s="75" t="s">
        <v>338</v>
      </c>
      <c r="D47" s="75">
        <v>1</v>
      </c>
      <c r="E47" s="74" t="s">
        <v>1166</v>
      </c>
      <c r="F47" s="76" t="s">
        <v>67</v>
      </c>
      <c r="G47" s="75">
        <v>12201</v>
      </c>
      <c r="H47" s="76" t="s">
        <v>1167</v>
      </c>
      <c r="I47" s="74" t="s">
        <v>56</v>
      </c>
      <c r="J47" s="74" t="s">
        <v>56</v>
      </c>
      <c r="K47" s="74" t="s">
        <v>56</v>
      </c>
      <c r="L47" s="75" t="s">
        <v>57</v>
      </c>
      <c r="M47" s="17" t="s">
        <v>1168</v>
      </c>
      <c r="N47" s="74" t="s">
        <v>69</v>
      </c>
      <c r="O47" s="86">
        <v>0</v>
      </c>
      <c r="P47" s="86">
        <v>20535.77</v>
      </c>
      <c r="Q47" s="86">
        <v>0</v>
      </c>
      <c r="R47" s="86">
        <v>10694.85</v>
      </c>
      <c r="S47" s="86">
        <v>0</v>
      </c>
      <c r="T47" s="77" t="s">
        <v>56</v>
      </c>
      <c r="U47" s="86">
        <v>10500</v>
      </c>
      <c r="V47" s="77" t="s">
        <v>1169</v>
      </c>
      <c r="W47" s="86">
        <v>0</v>
      </c>
      <c r="X47" s="86">
        <v>0</v>
      </c>
      <c r="Y47" s="77" t="s">
        <v>56</v>
      </c>
      <c r="Z47" s="86">
        <v>1800</v>
      </c>
      <c r="AA47" s="77" t="s">
        <v>1170</v>
      </c>
      <c r="AB47" s="86">
        <v>0</v>
      </c>
      <c r="AC47" s="86">
        <v>0</v>
      </c>
      <c r="AD47" s="77" t="s">
        <v>56</v>
      </c>
      <c r="AE47" s="86">
        <v>0</v>
      </c>
      <c r="AF47" s="77" t="s">
        <v>56</v>
      </c>
      <c r="AG47" s="86">
        <v>0</v>
      </c>
      <c r="AH47" s="86">
        <v>0</v>
      </c>
      <c r="AI47" s="77" t="s">
        <v>56</v>
      </c>
      <c r="AJ47" s="86">
        <v>0</v>
      </c>
      <c r="AK47" s="77" t="s">
        <v>56</v>
      </c>
      <c r="AL47" s="86">
        <v>0</v>
      </c>
      <c r="AM47" s="86">
        <v>0</v>
      </c>
      <c r="AN47" s="77" t="s">
        <v>56</v>
      </c>
      <c r="AO47" s="86">
        <v>0</v>
      </c>
      <c r="AP47" s="77" t="s">
        <v>56</v>
      </c>
      <c r="AQ47" s="86">
        <f t="shared" si="4"/>
        <v>0</v>
      </c>
      <c r="AR47" s="89">
        <f t="shared" si="5"/>
        <v>43530.62</v>
      </c>
      <c r="AS47" s="78" t="s">
        <v>60</v>
      </c>
      <c r="AT47" s="86">
        <v>0</v>
      </c>
      <c r="AU47" s="86">
        <v>0</v>
      </c>
      <c r="AV47" s="86">
        <v>0</v>
      </c>
      <c r="AW47" s="86">
        <v>0</v>
      </c>
      <c r="AX47" s="86">
        <v>0</v>
      </c>
      <c r="AY47" s="86">
        <v>0</v>
      </c>
    </row>
    <row r="48" spans="2:51" s="73" customFormat="1" ht="47.25" x14ac:dyDescent="0.25">
      <c r="B48" s="74" t="s">
        <v>65</v>
      </c>
      <c r="C48" s="75" t="s">
        <v>800</v>
      </c>
      <c r="D48" s="75">
        <v>2</v>
      </c>
      <c r="E48" s="74" t="s">
        <v>801</v>
      </c>
      <c r="F48" s="76" t="s">
        <v>67</v>
      </c>
      <c r="G48" s="75">
        <v>11900</v>
      </c>
      <c r="H48" s="76" t="s">
        <v>802</v>
      </c>
      <c r="I48" s="74" t="s">
        <v>56</v>
      </c>
      <c r="J48" s="74" t="s">
        <v>56</v>
      </c>
      <c r="K48" s="74" t="s">
        <v>56</v>
      </c>
      <c r="L48" s="75" t="s">
        <v>57</v>
      </c>
      <c r="M48" s="17" t="s">
        <v>803</v>
      </c>
      <c r="N48" s="74" t="s">
        <v>804</v>
      </c>
      <c r="O48" s="86">
        <v>0</v>
      </c>
      <c r="P48" s="86">
        <v>5986.78</v>
      </c>
      <c r="Q48" s="86">
        <v>0</v>
      </c>
      <c r="R48" s="86">
        <v>9000</v>
      </c>
      <c r="S48" s="86">
        <v>0</v>
      </c>
      <c r="T48" s="77" t="s">
        <v>56</v>
      </c>
      <c r="U48" s="86">
        <v>2000</v>
      </c>
      <c r="V48" s="77" t="s">
        <v>1550</v>
      </c>
      <c r="W48" s="86">
        <v>0</v>
      </c>
      <c r="X48" s="86">
        <v>0</v>
      </c>
      <c r="Y48" s="77" t="s">
        <v>56</v>
      </c>
      <c r="Z48" s="86">
        <v>1000</v>
      </c>
      <c r="AA48" s="77" t="s">
        <v>805</v>
      </c>
      <c r="AB48" s="86">
        <v>0</v>
      </c>
      <c r="AC48" s="86">
        <v>0</v>
      </c>
      <c r="AD48" s="77" t="s">
        <v>56</v>
      </c>
      <c r="AE48" s="86">
        <v>1000</v>
      </c>
      <c r="AF48" s="77" t="s">
        <v>805</v>
      </c>
      <c r="AG48" s="86">
        <v>0</v>
      </c>
      <c r="AH48" s="86">
        <v>0</v>
      </c>
      <c r="AI48" s="77" t="s">
        <v>56</v>
      </c>
      <c r="AJ48" s="86">
        <v>1000</v>
      </c>
      <c r="AK48" s="77" t="s">
        <v>805</v>
      </c>
      <c r="AL48" s="86">
        <v>0</v>
      </c>
      <c r="AM48" s="86">
        <v>0</v>
      </c>
      <c r="AN48" s="77" t="s">
        <v>56</v>
      </c>
      <c r="AO48" s="86">
        <v>0</v>
      </c>
      <c r="AP48" s="77" t="s">
        <v>56</v>
      </c>
      <c r="AQ48" s="86">
        <f t="shared" si="4"/>
        <v>0</v>
      </c>
      <c r="AR48" s="89">
        <f t="shared" si="5"/>
        <v>19986.78</v>
      </c>
      <c r="AS48" s="78" t="s">
        <v>60</v>
      </c>
      <c r="AT48" s="86">
        <v>0</v>
      </c>
      <c r="AU48" s="86">
        <v>0</v>
      </c>
      <c r="AV48" s="86">
        <v>0</v>
      </c>
      <c r="AW48" s="86">
        <v>0</v>
      </c>
      <c r="AX48" s="86">
        <v>0</v>
      </c>
      <c r="AY48" s="86">
        <v>0</v>
      </c>
    </row>
    <row r="49" spans="2:51" s="73" customFormat="1" ht="47.25" x14ac:dyDescent="0.25">
      <c r="B49" s="74" t="s">
        <v>65</v>
      </c>
      <c r="C49" s="75" t="s">
        <v>800</v>
      </c>
      <c r="D49" s="75">
        <v>2</v>
      </c>
      <c r="E49" s="74" t="s">
        <v>810</v>
      </c>
      <c r="F49" s="76" t="s">
        <v>67</v>
      </c>
      <c r="G49" s="75">
        <v>12202</v>
      </c>
      <c r="H49" s="76" t="s">
        <v>811</v>
      </c>
      <c r="I49" s="74" t="s">
        <v>56</v>
      </c>
      <c r="J49" s="74" t="s">
        <v>56</v>
      </c>
      <c r="K49" s="74" t="s">
        <v>56</v>
      </c>
      <c r="L49" s="75" t="s">
        <v>57</v>
      </c>
      <c r="M49" s="17" t="s">
        <v>812</v>
      </c>
      <c r="N49" s="74" t="s">
        <v>804</v>
      </c>
      <c r="O49" s="86">
        <v>0</v>
      </c>
      <c r="P49" s="86">
        <v>5899.27</v>
      </c>
      <c r="Q49" s="86">
        <v>0</v>
      </c>
      <c r="R49" s="86">
        <v>13236.99</v>
      </c>
      <c r="S49" s="86">
        <v>0</v>
      </c>
      <c r="T49" s="77" t="s">
        <v>56</v>
      </c>
      <c r="U49" s="86">
        <v>1900</v>
      </c>
      <c r="V49" s="77" t="s">
        <v>1551</v>
      </c>
      <c r="W49" s="86">
        <v>0</v>
      </c>
      <c r="X49" s="86">
        <v>0</v>
      </c>
      <c r="Y49" s="77" t="s">
        <v>56</v>
      </c>
      <c r="Z49" s="86">
        <v>1500</v>
      </c>
      <c r="AA49" s="77" t="s">
        <v>805</v>
      </c>
      <c r="AB49" s="86">
        <v>0</v>
      </c>
      <c r="AC49" s="86">
        <v>0</v>
      </c>
      <c r="AD49" s="77" t="s">
        <v>56</v>
      </c>
      <c r="AE49" s="86">
        <v>1500</v>
      </c>
      <c r="AF49" s="77" t="s">
        <v>805</v>
      </c>
      <c r="AG49" s="86">
        <v>0</v>
      </c>
      <c r="AH49" s="86">
        <v>0</v>
      </c>
      <c r="AI49" s="77" t="s">
        <v>56</v>
      </c>
      <c r="AJ49" s="86">
        <v>1500</v>
      </c>
      <c r="AK49" s="77" t="s">
        <v>805</v>
      </c>
      <c r="AL49" s="86">
        <v>0</v>
      </c>
      <c r="AM49" s="86">
        <v>0</v>
      </c>
      <c r="AN49" s="77" t="s">
        <v>56</v>
      </c>
      <c r="AO49" s="86">
        <v>0</v>
      </c>
      <c r="AP49" s="77" t="s">
        <v>56</v>
      </c>
      <c r="AQ49" s="86">
        <f t="shared" si="4"/>
        <v>0</v>
      </c>
      <c r="AR49" s="89">
        <f t="shared" si="5"/>
        <v>25536.260000000002</v>
      </c>
      <c r="AS49" s="78" t="s">
        <v>60</v>
      </c>
      <c r="AT49" s="86">
        <v>0</v>
      </c>
      <c r="AU49" s="86">
        <v>0</v>
      </c>
      <c r="AV49" s="86">
        <v>0</v>
      </c>
      <c r="AW49" s="86">
        <v>0</v>
      </c>
      <c r="AX49" s="86">
        <v>0</v>
      </c>
      <c r="AY49" s="86">
        <v>0</v>
      </c>
    </row>
    <row r="50" spans="2:51" s="73" customFormat="1" ht="47.25" x14ac:dyDescent="0.25">
      <c r="B50" s="74" t="s">
        <v>65</v>
      </c>
      <c r="C50" s="75" t="s">
        <v>338</v>
      </c>
      <c r="D50" s="75">
        <v>2</v>
      </c>
      <c r="E50" s="74" t="s">
        <v>1186</v>
      </c>
      <c r="F50" s="76" t="s">
        <v>67</v>
      </c>
      <c r="G50" s="75">
        <v>57300</v>
      </c>
      <c r="H50" s="76" t="s">
        <v>1183</v>
      </c>
      <c r="I50" s="74" t="s">
        <v>56</v>
      </c>
      <c r="J50" s="74" t="s">
        <v>56</v>
      </c>
      <c r="K50" s="74" t="s">
        <v>56</v>
      </c>
      <c r="L50" s="75" t="s">
        <v>57</v>
      </c>
      <c r="M50" s="17" t="s">
        <v>1187</v>
      </c>
      <c r="N50" s="74" t="s">
        <v>69</v>
      </c>
      <c r="O50" s="86">
        <v>0</v>
      </c>
      <c r="P50" s="86">
        <v>2525.44</v>
      </c>
      <c r="Q50" s="86">
        <v>0</v>
      </c>
      <c r="R50" s="86">
        <v>13000</v>
      </c>
      <c r="S50" s="86">
        <v>0</v>
      </c>
      <c r="T50" s="77" t="s">
        <v>56</v>
      </c>
      <c r="U50" s="86">
        <v>2500</v>
      </c>
      <c r="V50" s="77" t="s">
        <v>1188</v>
      </c>
      <c r="W50" s="86">
        <v>0</v>
      </c>
      <c r="X50" s="86">
        <v>0</v>
      </c>
      <c r="Y50" s="77" t="s">
        <v>56</v>
      </c>
      <c r="Z50" s="86">
        <v>1000</v>
      </c>
      <c r="AA50" s="77" t="s">
        <v>1189</v>
      </c>
      <c r="AB50" s="86">
        <v>0</v>
      </c>
      <c r="AC50" s="86">
        <v>0</v>
      </c>
      <c r="AD50" s="77" t="s">
        <v>56</v>
      </c>
      <c r="AE50" s="86">
        <v>0</v>
      </c>
      <c r="AF50" s="77" t="s">
        <v>56</v>
      </c>
      <c r="AG50" s="86">
        <v>0</v>
      </c>
      <c r="AH50" s="86">
        <v>0</v>
      </c>
      <c r="AI50" s="77" t="s">
        <v>56</v>
      </c>
      <c r="AJ50" s="86">
        <v>0</v>
      </c>
      <c r="AK50" s="77" t="s">
        <v>56</v>
      </c>
      <c r="AL50" s="86">
        <v>0</v>
      </c>
      <c r="AM50" s="86">
        <v>0</v>
      </c>
      <c r="AN50" s="77" t="s">
        <v>56</v>
      </c>
      <c r="AO50" s="86">
        <v>0</v>
      </c>
      <c r="AP50" s="77" t="s">
        <v>56</v>
      </c>
      <c r="AQ50" s="86">
        <f t="shared" si="4"/>
        <v>0</v>
      </c>
      <c r="AR50" s="89">
        <f t="shared" si="5"/>
        <v>19025.440000000002</v>
      </c>
      <c r="AS50" s="78" t="s">
        <v>60</v>
      </c>
      <c r="AT50" s="86">
        <v>0</v>
      </c>
      <c r="AU50" s="86">
        <v>0</v>
      </c>
      <c r="AV50" s="86">
        <v>0</v>
      </c>
      <c r="AW50" s="86">
        <v>0</v>
      </c>
      <c r="AX50" s="86">
        <v>0</v>
      </c>
      <c r="AY50" s="86">
        <v>0</v>
      </c>
    </row>
    <row r="51" spans="2:51" s="73" customFormat="1" ht="47.25" x14ac:dyDescent="0.25">
      <c r="B51" s="74" t="s">
        <v>65</v>
      </c>
      <c r="C51" s="75" t="s">
        <v>1197</v>
      </c>
      <c r="D51" s="75">
        <v>2</v>
      </c>
      <c r="E51" s="74" t="s">
        <v>1273</v>
      </c>
      <c r="F51" s="76" t="s">
        <v>67</v>
      </c>
      <c r="G51" s="75">
        <v>55400</v>
      </c>
      <c r="H51" s="76" t="s">
        <v>1232</v>
      </c>
      <c r="I51" s="74" t="s">
        <v>56</v>
      </c>
      <c r="J51" s="74" t="s">
        <v>56</v>
      </c>
      <c r="K51" s="74" t="s">
        <v>56</v>
      </c>
      <c r="L51" s="75" t="s">
        <v>57</v>
      </c>
      <c r="M51" s="17" t="s">
        <v>1274</v>
      </c>
      <c r="N51" s="74" t="s">
        <v>67</v>
      </c>
      <c r="O51" s="86">
        <v>0</v>
      </c>
      <c r="P51" s="86">
        <v>9072.57</v>
      </c>
      <c r="Q51" s="86">
        <v>0</v>
      </c>
      <c r="R51" s="86">
        <v>3256.18</v>
      </c>
      <c r="S51" s="86">
        <v>0</v>
      </c>
      <c r="T51" s="77" t="s">
        <v>56</v>
      </c>
      <c r="U51" s="86">
        <v>600</v>
      </c>
      <c r="V51" s="77" t="s">
        <v>1275</v>
      </c>
      <c r="W51" s="86">
        <v>0</v>
      </c>
      <c r="X51" s="86">
        <v>0</v>
      </c>
      <c r="Y51" s="77" t="s">
        <v>56</v>
      </c>
      <c r="Z51" s="86">
        <v>0</v>
      </c>
      <c r="AA51" s="77" t="s">
        <v>56</v>
      </c>
      <c r="AB51" s="86">
        <v>0</v>
      </c>
      <c r="AC51" s="86">
        <v>0</v>
      </c>
      <c r="AD51" s="77" t="s">
        <v>56</v>
      </c>
      <c r="AE51" s="86">
        <v>0</v>
      </c>
      <c r="AF51" s="77" t="s">
        <v>56</v>
      </c>
      <c r="AG51" s="86">
        <v>0</v>
      </c>
      <c r="AH51" s="86">
        <v>0</v>
      </c>
      <c r="AI51" s="77" t="s">
        <v>56</v>
      </c>
      <c r="AJ51" s="86">
        <v>0</v>
      </c>
      <c r="AK51" s="77" t="s">
        <v>56</v>
      </c>
      <c r="AL51" s="86">
        <v>0</v>
      </c>
      <c r="AM51" s="86">
        <v>0</v>
      </c>
      <c r="AN51" s="77" t="s">
        <v>56</v>
      </c>
      <c r="AO51" s="86">
        <v>0</v>
      </c>
      <c r="AP51" s="77" t="s">
        <v>56</v>
      </c>
      <c r="AQ51" s="86">
        <f t="shared" si="4"/>
        <v>0</v>
      </c>
      <c r="AR51" s="89">
        <f t="shared" si="5"/>
        <v>12928.75</v>
      </c>
      <c r="AS51" s="78" t="s">
        <v>60</v>
      </c>
      <c r="AT51" s="86">
        <v>0</v>
      </c>
      <c r="AU51" s="86">
        <v>0</v>
      </c>
      <c r="AV51" s="86">
        <v>0</v>
      </c>
      <c r="AW51" s="86">
        <v>0</v>
      </c>
      <c r="AX51" s="86">
        <v>0</v>
      </c>
      <c r="AY51" s="86">
        <v>0</v>
      </c>
    </row>
    <row r="52" spans="2:51" s="73" customFormat="1" ht="47.25" x14ac:dyDescent="0.25">
      <c r="B52" s="74" t="s">
        <v>65</v>
      </c>
      <c r="C52" s="75" t="s">
        <v>314</v>
      </c>
      <c r="D52" s="75">
        <v>3</v>
      </c>
      <c r="E52" s="74" t="s">
        <v>570</v>
      </c>
      <c r="F52" s="76" t="s">
        <v>67</v>
      </c>
      <c r="G52" s="75">
        <v>11403</v>
      </c>
      <c r="H52" s="76" t="s">
        <v>317</v>
      </c>
      <c r="I52" s="74" t="s">
        <v>56</v>
      </c>
      <c r="J52" s="74" t="s">
        <v>56</v>
      </c>
      <c r="K52" s="74" t="s">
        <v>56</v>
      </c>
      <c r="L52" s="75" t="s">
        <v>57</v>
      </c>
      <c r="M52" s="17" t="s">
        <v>571</v>
      </c>
      <c r="N52" s="74" t="s">
        <v>67</v>
      </c>
      <c r="O52" s="86">
        <v>0</v>
      </c>
      <c r="P52" s="86">
        <v>25682.41</v>
      </c>
      <c r="Q52" s="86">
        <v>0</v>
      </c>
      <c r="R52" s="86">
        <v>2500</v>
      </c>
      <c r="S52" s="86">
        <v>0</v>
      </c>
      <c r="T52" s="77" t="s">
        <v>56</v>
      </c>
      <c r="U52" s="86">
        <v>4000</v>
      </c>
      <c r="V52" s="77" t="s">
        <v>572</v>
      </c>
      <c r="W52" s="86">
        <v>0</v>
      </c>
      <c r="X52" s="86">
        <v>0</v>
      </c>
      <c r="Y52" s="77" t="s">
        <v>56</v>
      </c>
      <c r="Z52" s="86">
        <v>4000</v>
      </c>
      <c r="AA52" s="77" t="s">
        <v>572</v>
      </c>
      <c r="AB52" s="86">
        <v>0</v>
      </c>
      <c r="AC52" s="86">
        <v>0</v>
      </c>
      <c r="AD52" s="77" t="s">
        <v>56</v>
      </c>
      <c r="AE52" s="86">
        <v>4000</v>
      </c>
      <c r="AF52" s="77" t="s">
        <v>572</v>
      </c>
      <c r="AG52" s="86">
        <v>0</v>
      </c>
      <c r="AH52" s="86">
        <v>0</v>
      </c>
      <c r="AI52" s="77" t="s">
        <v>56</v>
      </c>
      <c r="AJ52" s="86">
        <v>4000</v>
      </c>
      <c r="AK52" s="77" t="s">
        <v>572</v>
      </c>
      <c r="AL52" s="86">
        <v>0</v>
      </c>
      <c r="AM52" s="86">
        <v>0</v>
      </c>
      <c r="AN52" s="77" t="s">
        <v>56</v>
      </c>
      <c r="AO52" s="86">
        <v>0</v>
      </c>
      <c r="AP52" s="77" t="s">
        <v>56</v>
      </c>
      <c r="AQ52" s="86">
        <f t="shared" si="4"/>
        <v>0</v>
      </c>
      <c r="AR52" s="89">
        <f t="shared" si="5"/>
        <v>44182.41</v>
      </c>
      <c r="AS52" s="78" t="s">
        <v>60</v>
      </c>
      <c r="AT52" s="86">
        <v>0</v>
      </c>
      <c r="AU52" s="86">
        <v>0</v>
      </c>
      <c r="AV52" s="86">
        <v>0</v>
      </c>
      <c r="AW52" s="86">
        <v>0</v>
      </c>
      <c r="AX52" s="86">
        <v>0</v>
      </c>
      <c r="AY52" s="86">
        <v>0</v>
      </c>
    </row>
    <row r="53" spans="2:51" s="73" customFormat="1" ht="47.25" x14ac:dyDescent="0.25">
      <c r="B53" s="74" t="s">
        <v>65</v>
      </c>
      <c r="C53" s="75" t="s">
        <v>800</v>
      </c>
      <c r="D53" s="75">
        <v>3</v>
      </c>
      <c r="E53" s="74" t="s">
        <v>826</v>
      </c>
      <c r="F53" s="76" t="s">
        <v>67</v>
      </c>
      <c r="G53" s="75">
        <v>12303</v>
      </c>
      <c r="H53" s="76" t="s">
        <v>827</v>
      </c>
      <c r="I53" s="74" t="s">
        <v>56</v>
      </c>
      <c r="J53" s="74" t="s">
        <v>56</v>
      </c>
      <c r="K53" s="74" t="s">
        <v>56</v>
      </c>
      <c r="L53" s="75" t="s">
        <v>57</v>
      </c>
      <c r="M53" s="17" t="s">
        <v>828</v>
      </c>
      <c r="N53" s="74" t="s">
        <v>804</v>
      </c>
      <c r="O53" s="86">
        <v>0</v>
      </c>
      <c r="P53" s="86">
        <v>4136.79</v>
      </c>
      <c r="Q53" s="86">
        <v>0</v>
      </c>
      <c r="R53" s="86">
        <v>3000</v>
      </c>
      <c r="S53" s="86">
        <v>0</v>
      </c>
      <c r="T53" s="77" t="s">
        <v>56</v>
      </c>
      <c r="U53" s="86">
        <v>500</v>
      </c>
      <c r="V53" s="77" t="s">
        <v>1552</v>
      </c>
      <c r="W53" s="86">
        <v>0</v>
      </c>
      <c r="X53" s="86">
        <v>0</v>
      </c>
      <c r="Y53" s="77" t="s">
        <v>56</v>
      </c>
      <c r="Z53" s="86">
        <v>1000</v>
      </c>
      <c r="AA53" s="77" t="s">
        <v>805</v>
      </c>
      <c r="AB53" s="86">
        <v>0</v>
      </c>
      <c r="AC53" s="86">
        <v>0</v>
      </c>
      <c r="AD53" s="77" t="s">
        <v>56</v>
      </c>
      <c r="AE53" s="86">
        <v>1000</v>
      </c>
      <c r="AF53" s="77" t="s">
        <v>805</v>
      </c>
      <c r="AG53" s="86">
        <v>0</v>
      </c>
      <c r="AH53" s="86">
        <v>0</v>
      </c>
      <c r="AI53" s="77" t="s">
        <v>56</v>
      </c>
      <c r="AJ53" s="86">
        <v>1000</v>
      </c>
      <c r="AK53" s="77" t="s">
        <v>805</v>
      </c>
      <c r="AL53" s="86">
        <v>0</v>
      </c>
      <c r="AM53" s="86">
        <v>0</v>
      </c>
      <c r="AN53" s="77" t="s">
        <v>56</v>
      </c>
      <c r="AO53" s="86">
        <v>0</v>
      </c>
      <c r="AP53" s="77" t="s">
        <v>56</v>
      </c>
      <c r="AQ53" s="86">
        <f t="shared" si="4"/>
        <v>0</v>
      </c>
      <c r="AR53" s="89">
        <f t="shared" si="5"/>
        <v>10636.79</v>
      </c>
      <c r="AS53" s="78" t="s">
        <v>60</v>
      </c>
      <c r="AT53" s="86">
        <v>0</v>
      </c>
      <c r="AU53" s="86">
        <v>0</v>
      </c>
      <c r="AV53" s="86">
        <v>0</v>
      </c>
      <c r="AW53" s="86">
        <v>0</v>
      </c>
      <c r="AX53" s="86">
        <v>0</v>
      </c>
      <c r="AY53" s="86">
        <v>0</v>
      </c>
    </row>
    <row r="54" spans="2:51" s="73" customFormat="1" ht="94.5" x14ac:dyDescent="0.25">
      <c r="B54" s="74" t="s">
        <v>65</v>
      </c>
      <c r="C54" s="75" t="s">
        <v>338</v>
      </c>
      <c r="D54" s="75">
        <v>3</v>
      </c>
      <c r="E54" s="74" t="s">
        <v>1088</v>
      </c>
      <c r="F54" s="76" t="s">
        <v>67</v>
      </c>
      <c r="G54" s="75">
        <v>12601</v>
      </c>
      <c r="H54" s="76" t="s">
        <v>350</v>
      </c>
      <c r="I54" s="74" t="s">
        <v>56</v>
      </c>
      <c r="J54" s="74" t="s">
        <v>56</v>
      </c>
      <c r="K54" s="74" t="s">
        <v>56</v>
      </c>
      <c r="L54" s="75" t="s">
        <v>57</v>
      </c>
      <c r="M54" s="17" t="s">
        <v>1089</v>
      </c>
      <c r="N54" s="74" t="s">
        <v>69</v>
      </c>
      <c r="O54" s="86">
        <v>0</v>
      </c>
      <c r="P54" s="86">
        <v>42512.34</v>
      </c>
      <c r="Q54" s="86">
        <v>0</v>
      </c>
      <c r="R54" s="86">
        <v>12158.07</v>
      </c>
      <c r="S54" s="86">
        <v>0</v>
      </c>
      <c r="T54" s="77" t="s">
        <v>56</v>
      </c>
      <c r="U54" s="86">
        <v>15000</v>
      </c>
      <c r="V54" s="77" t="s">
        <v>1090</v>
      </c>
      <c r="W54" s="86">
        <v>0</v>
      </c>
      <c r="X54" s="86">
        <v>0</v>
      </c>
      <c r="Y54" s="77" t="s">
        <v>56</v>
      </c>
      <c r="Z54" s="86">
        <v>16000</v>
      </c>
      <c r="AA54" s="77" t="s">
        <v>1091</v>
      </c>
      <c r="AB54" s="86">
        <v>0</v>
      </c>
      <c r="AC54" s="86">
        <v>0</v>
      </c>
      <c r="AD54" s="77" t="s">
        <v>56</v>
      </c>
      <c r="AE54" s="86">
        <v>17300</v>
      </c>
      <c r="AF54" s="77" t="s">
        <v>1092</v>
      </c>
      <c r="AG54" s="86">
        <v>0</v>
      </c>
      <c r="AH54" s="86">
        <v>0</v>
      </c>
      <c r="AI54" s="77" t="s">
        <v>56</v>
      </c>
      <c r="AJ54" s="86">
        <v>6500</v>
      </c>
      <c r="AK54" s="77" t="s">
        <v>1093</v>
      </c>
      <c r="AL54" s="86">
        <v>0</v>
      </c>
      <c r="AM54" s="86">
        <v>0</v>
      </c>
      <c r="AN54" s="77" t="s">
        <v>56</v>
      </c>
      <c r="AO54" s="86">
        <v>0</v>
      </c>
      <c r="AP54" s="77" t="s">
        <v>56</v>
      </c>
      <c r="AQ54" s="86">
        <f t="shared" si="4"/>
        <v>0</v>
      </c>
      <c r="AR54" s="89">
        <f t="shared" si="5"/>
        <v>109470.41</v>
      </c>
      <c r="AS54" s="78" t="s">
        <v>60</v>
      </c>
      <c r="AT54" s="86">
        <v>0</v>
      </c>
      <c r="AU54" s="86">
        <v>0</v>
      </c>
      <c r="AV54" s="86">
        <v>0</v>
      </c>
      <c r="AW54" s="86">
        <v>0</v>
      </c>
      <c r="AX54" s="86">
        <v>0</v>
      </c>
      <c r="AY54" s="86">
        <v>0</v>
      </c>
    </row>
    <row r="55" spans="2:51" s="73" customFormat="1" ht="94.5" x14ac:dyDescent="0.25">
      <c r="B55" s="74" t="s">
        <v>65</v>
      </c>
      <c r="C55" s="75" t="s">
        <v>338</v>
      </c>
      <c r="D55" s="75">
        <v>3</v>
      </c>
      <c r="E55" s="74" t="s">
        <v>1094</v>
      </c>
      <c r="F55" s="76" t="s">
        <v>67</v>
      </c>
      <c r="G55" s="75">
        <v>12602</v>
      </c>
      <c r="H55" s="76" t="s">
        <v>341</v>
      </c>
      <c r="I55" s="74" t="s">
        <v>56</v>
      </c>
      <c r="J55" s="74" t="s">
        <v>56</v>
      </c>
      <c r="K55" s="74" t="s">
        <v>56</v>
      </c>
      <c r="L55" s="75" t="s">
        <v>57</v>
      </c>
      <c r="M55" s="17" t="s">
        <v>1095</v>
      </c>
      <c r="N55" s="74" t="s">
        <v>69</v>
      </c>
      <c r="O55" s="86">
        <v>0</v>
      </c>
      <c r="P55" s="86">
        <v>24903</v>
      </c>
      <c r="Q55" s="86">
        <v>0</v>
      </c>
      <c r="R55" s="86">
        <v>6392.57</v>
      </c>
      <c r="S55" s="86">
        <v>0</v>
      </c>
      <c r="T55" s="77" t="s">
        <v>56</v>
      </c>
      <c r="U55" s="86">
        <v>14100</v>
      </c>
      <c r="V55" s="77" t="s">
        <v>1096</v>
      </c>
      <c r="W55" s="86">
        <v>0</v>
      </c>
      <c r="X55" s="86">
        <v>0</v>
      </c>
      <c r="Y55" s="77" t="s">
        <v>56</v>
      </c>
      <c r="Z55" s="86">
        <v>20000</v>
      </c>
      <c r="AA55" s="77" t="s">
        <v>1097</v>
      </c>
      <c r="AB55" s="86">
        <v>0</v>
      </c>
      <c r="AC55" s="86">
        <v>0</v>
      </c>
      <c r="AD55" s="77" t="s">
        <v>56</v>
      </c>
      <c r="AE55" s="86">
        <v>14900</v>
      </c>
      <c r="AF55" s="77" t="s">
        <v>1098</v>
      </c>
      <c r="AG55" s="86">
        <v>0</v>
      </c>
      <c r="AH55" s="86">
        <v>0</v>
      </c>
      <c r="AI55" s="77" t="s">
        <v>56</v>
      </c>
      <c r="AJ55" s="86">
        <v>10100</v>
      </c>
      <c r="AK55" s="77" t="s">
        <v>1099</v>
      </c>
      <c r="AL55" s="86">
        <v>0</v>
      </c>
      <c r="AM55" s="86">
        <v>0</v>
      </c>
      <c r="AN55" s="77" t="s">
        <v>56</v>
      </c>
      <c r="AO55" s="86">
        <v>0</v>
      </c>
      <c r="AP55" s="77" t="s">
        <v>56</v>
      </c>
      <c r="AQ55" s="86">
        <f t="shared" si="4"/>
        <v>0</v>
      </c>
      <c r="AR55" s="89">
        <f t="shared" si="5"/>
        <v>90395.57</v>
      </c>
      <c r="AS55" s="78" t="s">
        <v>60</v>
      </c>
      <c r="AT55" s="86">
        <v>0</v>
      </c>
      <c r="AU55" s="86">
        <v>0</v>
      </c>
      <c r="AV55" s="86">
        <v>0</v>
      </c>
      <c r="AW55" s="86">
        <v>0</v>
      </c>
      <c r="AX55" s="86">
        <v>0</v>
      </c>
      <c r="AY55" s="86">
        <v>0</v>
      </c>
    </row>
    <row r="56" spans="2:51" s="73" customFormat="1" ht="47.25" x14ac:dyDescent="0.25">
      <c r="B56" s="74" t="s">
        <v>70</v>
      </c>
      <c r="C56" s="75" t="s">
        <v>1197</v>
      </c>
      <c r="D56" s="75">
        <v>2</v>
      </c>
      <c r="E56" s="74" t="s">
        <v>1198</v>
      </c>
      <c r="F56" s="76" t="s">
        <v>67</v>
      </c>
      <c r="G56" s="75">
        <v>51102</v>
      </c>
      <c r="H56" s="76" t="s">
        <v>1199</v>
      </c>
      <c r="I56" s="74" t="s">
        <v>56</v>
      </c>
      <c r="J56" s="74" t="s">
        <v>56</v>
      </c>
      <c r="K56" s="74" t="s">
        <v>56</v>
      </c>
      <c r="L56" s="75" t="s">
        <v>57</v>
      </c>
      <c r="M56" s="17" t="s">
        <v>1200</v>
      </c>
      <c r="N56" s="74" t="s">
        <v>67</v>
      </c>
      <c r="O56" s="86">
        <v>0</v>
      </c>
      <c r="P56" s="86">
        <v>1610.19</v>
      </c>
      <c r="Q56" s="86">
        <v>0</v>
      </c>
      <c r="R56" s="86">
        <v>0</v>
      </c>
      <c r="S56" s="86">
        <v>0</v>
      </c>
      <c r="T56" s="77" t="s">
        <v>56</v>
      </c>
      <c r="U56" s="86">
        <v>0</v>
      </c>
      <c r="V56" s="77" t="s">
        <v>56</v>
      </c>
      <c r="W56" s="86">
        <v>0</v>
      </c>
      <c r="X56" s="86">
        <v>0</v>
      </c>
      <c r="Y56" s="77" t="s">
        <v>56</v>
      </c>
      <c r="Z56" s="86">
        <v>1800</v>
      </c>
      <c r="AA56" s="77" t="s">
        <v>1201</v>
      </c>
      <c r="AB56" s="86">
        <v>0</v>
      </c>
      <c r="AC56" s="86">
        <v>0</v>
      </c>
      <c r="AD56" s="77" t="s">
        <v>56</v>
      </c>
      <c r="AE56" s="86">
        <v>0</v>
      </c>
      <c r="AF56" s="77" t="s">
        <v>56</v>
      </c>
      <c r="AG56" s="86">
        <v>0</v>
      </c>
      <c r="AH56" s="86">
        <v>0</v>
      </c>
      <c r="AI56" s="77" t="s">
        <v>56</v>
      </c>
      <c r="AJ56" s="86">
        <v>0</v>
      </c>
      <c r="AK56" s="77" t="s">
        <v>56</v>
      </c>
      <c r="AL56" s="86">
        <v>0</v>
      </c>
      <c r="AM56" s="86">
        <v>0</v>
      </c>
      <c r="AN56" s="77" t="s">
        <v>56</v>
      </c>
      <c r="AO56" s="86">
        <v>0</v>
      </c>
      <c r="AP56" s="77" t="s">
        <v>56</v>
      </c>
      <c r="AQ56" s="86">
        <f t="shared" si="4"/>
        <v>0</v>
      </c>
      <c r="AR56" s="89">
        <f t="shared" si="5"/>
        <v>3410.19</v>
      </c>
      <c r="AS56" s="78" t="s">
        <v>60</v>
      </c>
      <c r="AT56" s="86">
        <v>0</v>
      </c>
      <c r="AU56" s="86">
        <v>0</v>
      </c>
      <c r="AV56" s="86">
        <v>0</v>
      </c>
      <c r="AW56" s="86">
        <v>0</v>
      </c>
      <c r="AX56" s="86">
        <v>0</v>
      </c>
      <c r="AY56" s="86">
        <v>0</v>
      </c>
    </row>
    <row r="57" spans="2:51" s="73" customFormat="1" ht="47.25" x14ac:dyDescent="0.25">
      <c r="B57" s="74" t="s">
        <v>70</v>
      </c>
      <c r="C57" s="75" t="s">
        <v>1197</v>
      </c>
      <c r="D57" s="75">
        <v>2</v>
      </c>
      <c r="E57" s="74" t="s">
        <v>1222</v>
      </c>
      <c r="F57" s="76" t="s">
        <v>69</v>
      </c>
      <c r="G57" s="75">
        <v>52100</v>
      </c>
      <c r="H57" s="76" t="s">
        <v>1209</v>
      </c>
      <c r="I57" s="74" t="s">
        <v>56</v>
      </c>
      <c r="J57" s="74" t="s">
        <v>56</v>
      </c>
      <c r="K57" s="74" t="s">
        <v>56</v>
      </c>
      <c r="L57" s="75" t="s">
        <v>57</v>
      </c>
      <c r="M57" s="17" t="s">
        <v>1223</v>
      </c>
      <c r="N57" s="74" t="s">
        <v>69</v>
      </c>
      <c r="O57" s="86">
        <v>0</v>
      </c>
      <c r="P57" s="86">
        <v>7532.26</v>
      </c>
      <c r="Q57" s="86">
        <v>0</v>
      </c>
      <c r="R57" s="86">
        <v>13847.3</v>
      </c>
      <c r="S57" s="86">
        <v>0</v>
      </c>
      <c r="T57" s="77" t="s">
        <v>56</v>
      </c>
      <c r="U57" s="86">
        <v>3600</v>
      </c>
      <c r="V57" s="77" t="s">
        <v>1224</v>
      </c>
      <c r="W57" s="86">
        <v>0</v>
      </c>
      <c r="X57" s="86">
        <v>0</v>
      </c>
      <c r="Y57" s="77" t="s">
        <v>56</v>
      </c>
      <c r="Z57" s="86">
        <v>4000</v>
      </c>
      <c r="AA57" s="77" t="s">
        <v>1225</v>
      </c>
      <c r="AB57" s="86">
        <v>0</v>
      </c>
      <c r="AC57" s="86">
        <v>0</v>
      </c>
      <c r="AD57" s="77" t="s">
        <v>56</v>
      </c>
      <c r="AE57" s="86">
        <v>900</v>
      </c>
      <c r="AF57" s="77" t="s">
        <v>1226</v>
      </c>
      <c r="AG57" s="86">
        <v>0</v>
      </c>
      <c r="AH57" s="86">
        <v>0</v>
      </c>
      <c r="AI57" s="77" t="s">
        <v>56</v>
      </c>
      <c r="AJ57" s="86">
        <v>0</v>
      </c>
      <c r="AK57" s="77" t="s">
        <v>56</v>
      </c>
      <c r="AL57" s="86">
        <v>0</v>
      </c>
      <c r="AM57" s="86">
        <v>0</v>
      </c>
      <c r="AN57" s="77" t="s">
        <v>56</v>
      </c>
      <c r="AO57" s="86">
        <v>0</v>
      </c>
      <c r="AP57" s="77" t="s">
        <v>56</v>
      </c>
      <c r="AQ57" s="86">
        <f t="shared" si="4"/>
        <v>0</v>
      </c>
      <c r="AR57" s="89">
        <f t="shared" si="5"/>
        <v>29879.559999999998</v>
      </c>
      <c r="AS57" s="78" t="s">
        <v>60</v>
      </c>
      <c r="AT57" s="86">
        <v>0</v>
      </c>
      <c r="AU57" s="86">
        <v>0</v>
      </c>
      <c r="AV57" s="86">
        <v>0</v>
      </c>
      <c r="AW57" s="86">
        <v>0</v>
      </c>
      <c r="AX57" s="86">
        <v>0</v>
      </c>
      <c r="AY57" s="86">
        <v>0</v>
      </c>
    </row>
    <row r="58" spans="2:51" s="73" customFormat="1" ht="47.25" x14ac:dyDescent="0.25">
      <c r="B58" s="74" t="s">
        <v>70</v>
      </c>
      <c r="C58" s="75" t="s">
        <v>1197</v>
      </c>
      <c r="D58" s="75">
        <v>2</v>
      </c>
      <c r="E58" s="74" t="s">
        <v>1261</v>
      </c>
      <c r="F58" s="76" t="s">
        <v>67</v>
      </c>
      <c r="G58" s="75">
        <v>51101</v>
      </c>
      <c r="H58" s="76" t="s">
        <v>1256</v>
      </c>
      <c r="I58" s="74" t="s">
        <v>56</v>
      </c>
      <c r="J58" s="74" t="s">
        <v>56</v>
      </c>
      <c r="K58" s="74" t="s">
        <v>56</v>
      </c>
      <c r="L58" s="75" t="s">
        <v>57</v>
      </c>
      <c r="M58" s="17" t="s">
        <v>1262</v>
      </c>
      <c r="N58" s="74" t="s">
        <v>67</v>
      </c>
      <c r="O58" s="86">
        <v>0</v>
      </c>
      <c r="P58" s="86">
        <v>6230.5</v>
      </c>
      <c r="Q58" s="86">
        <v>0</v>
      </c>
      <c r="R58" s="86">
        <v>8463.69</v>
      </c>
      <c r="S58" s="86">
        <v>0</v>
      </c>
      <c r="T58" s="77" t="s">
        <v>56</v>
      </c>
      <c r="U58" s="86">
        <v>2300</v>
      </c>
      <c r="V58" s="77" t="s">
        <v>1263</v>
      </c>
      <c r="W58" s="86">
        <v>0</v>
      </c>
      <c r="X58" s="86">
        <v>0</v>
      </c>
      <c r="Y58" s="77" t="s">
        <v>56</v>
      </c>
      <c r="Z58" s="86">
        <v>1400</v>
      </c>
      <c r="AA58" s="77" t="s">
        <v>1264</v>
      </c>
      <c r="AB58" s="86">
        <v>0</v>
      </c>
      <c r="AC58" s="86">
        <v>0</v>
      </c>
      <c r="AD58" s="77" t="s">
        <v>56</v>
      </c>
      <c r="AE58" s="86">
        <v>0</v>
      </c>
      <c r="AF58" s="77" t="s">
        <v>56</v>
      </c>
      <c r="AG58" s="86">
        <v>0</v>
      </c>
      <c r="AH58" s="86">
        <v>0</v>
      </c>
      <c r="AI58" s="77" t="s">
        <v>56</v>
      </c>
      <c r="AJ58" s="86">
        <v>0</v>
      </c>
      <c r="AK58" s="77" t="s">
        <v>56</v>
      </c>
      <c r="AL58" s="86">
        <v>0</v>
      </c>
      <c r="AM58" s="86">
        <v>0</v>
      </c>
      <c r="AN58" s="77" t="s">
        <v>56</v>
      </c>
      <c r="AO58" s="86">
        <v>0</v>
      </c>
      <c r="AP58" s="77" t="s">
        <v>56</v>
      </c>
      <c r="AQ58" s="86">
        <f t="shared" si="4"/>
        <v>0</v>
      </c>
      <c r="AR58" s="89">
        <f t="shared" si="5"/>
        <v>18394.190000000002</v>
      </c>
      <c r="AS58" s="78" t="s">
        <v>60</v>
      </c>
      <c r="AT58" s="86">
        <v>0</v>
      </c>
      <c r="AU58" s="86">
        <v>0</v>
      </c>
      <c r="AV58" s="86">
        <v>0</v>
      </c>
      <c r="AW58" s="86">
        <v>0</v>
      </c>
      <c r="AX58" s="86">
        <v>0</v>
      </c>
      <c r="AY58" s="86">
        <v>0</v>
      </c>
    </row>
    <row r="59" spans="2:51" ht="15.75" thickBot="1" x14ac:dyDescent="0.3">
      <c r="N59" s="47" t="s">
        <v>1486</v>
      </c>
      <c r="O59" s="40">
        <f>SUM(O3:O58)</f>
        <v>2300</v>
      </c>
      <c r="P59" s="40">
        <f t="shared" ref="P59:AY59" si="6">SUM(P3:P58)</f>
        <v>1380153.74</v>
      </c>
      <c r="Q59" s="40">
        <f t="shared" si="6"/>
        <v>500</v>
      </c>
      <c r="R59" s="40">
        <f t="shared" si="6"/>
        <v>392166.83</v>
      </c>
      <c r="S59" s="40">
        <f t="shared" si="6"/>
        <v>500</v>
      </c>
      <c r="T59" s="40">
        <f t="shared" si="6"/>
        <v>0</v>
      </c>
      <c r="U59" s="40">
        <f t="shared" si="6"/>
        <v>218800</v>
      </c>
      <c r="V59" s="40">
        <f t="shared" si="6"/>
        <v>0</v>
      </c>
      <c r="W59" s="40">
        <f t="shared" si="6"/>
        <v>0</v>
      </c>
      <c r="X59" s="40">
        <f t="shared" si="6"/>
        <v>500</v>
      </c>
      <c r="Y59" s="40">
        <f t="shared" si="6"/>
        <v>0</v>
      </c>
      <c r="Z59" s="40">
        <f t="shared" si="6"/>
        <v>146000</v>
      </c>
      <c r="AA59" s="40">
        <f t="shared" si="6"/>
        <v>0</v>
      </c>
      <c r="AB59" s="40">
        <f t="shared" si="6"/>
        <v>0</v>
      </c>
      <c r="AC59" s="40">
        <f t="shared" si="6"/>
        <v>500</v>
      </c>
      <c r="AD59" s="40">
        <f t="shared" si="6"/>
        <v>0</v>
      </c>
      <c r="AE59" s="40">
        <f t="shared" si="6"/>
        <v>139200</v>
      </c>
      <c r="AF59" s="40">
        <f t="shared" si="6"/>
        <v>0</v>
      </c>
      <c r="AG59" s="40">
        <f t="shared" si="6"/>
        <v>0</v>
      </c>
      <c r="AH59" s="40">
        <f t="shared" si="6"/>
        <v>500</v>
      </c>
      <c r="AI59" s="40">
        <f t="shared" si="6"/>
        <v>0</v>
      </c>
      <c r="AJ59" s="40">
        <f t="shared" si="6"/>
        <v>121400</v>
      </c>
      <c r="AK59" s="40">
        <f t="shared" si="6"/>
        <v>0</v>
      </c>
      <c r="AL59" s="40">
        <f t="shared" si="6"/>
        <v>0</v>
      </c>
      <c r="AM59" s="40">
        <f t="shared" si="6"/>
        <v>0</v>
      </c>
      <c r="AN59" s="40">
        <f t="shared" si="6"/>
        <v>0</v>
      </c>
      <c r="AO59" s="40">
        <f t="shared" si="6"/>
        <v>6000</v>
      </c>
      <c r="AP59" s="40">
        <f t="shared" si="6"/>
        <v>0</v>
      </c>
      <c r="AQ59" s="40">
        <f t="shared" si="6"/>
        <v>4800</v>
      </c>
      <c r="AR59" s="40">
        <f t="shared" si="6"/>
        <v>2403720.5700000003</v>
      </c>
      <c r="AS59" s="40">
        <f t="shared" si="6"/>
        <v>0</v>
      </c>
      <c r="AT59" s="40">
        <f t="shared" si="6"/>
        <v>0</v>
      </c>
      <c r="AU59" s="40">
        <f t="shared" si="6"/>
        <v>0</v>
      </c>
      <c r="AV59" s="40">
        <f t="shared" si="6"/>
        <v>0</v>
      </c>
      <c r="AW59" s="40">
        <f t="shared" si="6"/>
        <v>0</v>
      </c>
      <c r="AX59" s="40">
        <f t="shared" si="6"/>
        <v>0</v>
      </c>
      <c r="AY59" s="40">
        <f t="shared" si="6"/>
        <v>0</v>
      </c>
    </row>
    <row r="68" spans="22:22" x14ac:dyDescent="0.25">
      <c r="V68" s="63"/>
    </row>
  </sheetData>
  <protectedRanges>
    <protectedRange sqref="B1 D1" name="Bereich1_1"/>
  </protectedRanges>
  <autoFilter ref="A2:AY59"/>
  <sortState ref="A3:AY59">
    <sortCondition ref="D3:D59"/>
  </sortState>
  <customSheetViews>
    <customSheetView guid="{49D75C27-2B61-4FE1-93CF-9499F5D6423E}" scale="80" showAutoFilter="1" topLeftCell="J1">
      <pane ySplit="2" topLeftCell="A51" activePane="bottomLeft" state="frozen"/>
      <selection pane="bottomLeft" activeCell="O60" sqref="O60"/>
      <pageMargins left="0.7" right="0.7" top="0.78740157499999996" bottom="0.78740157499999996" header="0.3" footer="0.3"/>
      <autoFilter ref="A2:AY59"/>
    </customSheetView>
  </customSheetViews>
  <mergeCells count="19">
    <mergeCell ref="AM1:AP1"/>
    <mergeCell ref="M1:M2"/>
    <mergeCell ref="N1:N2"/>
    <mergeCell ref="S1:W1"/>
    <mergeCell ref="X1:AB1"/>
    <mergeCell ref="AC1:AG1"/>
    <mergeCell ref="AH1:AL1"/>
    <mergeCell ref="L1:L2"/>
    <mergeCell ref="A1:A2"/>
    <mergeCell ref="B1:B2"/>
    <mergeCell ref="C1:C2"/>
    <mergeCell ref="D1:D2"/>
    <mergeCell ref="E1:E2"/>
    <mergeCell ref="F1:F2"/>
    <mergeCell ref="G1:G2"/>
    <mergeCell ref="H1:H2"/>
    <mergeCell ref="I1:I2"/>
    <mergeCell ref="J1:J2"/>
    <mergeCell ref="K1:K2"/>
  </mergeCells>
  <conditionalFormatting sqref="A3:AY58">
    <cfRule type="expression" dxfId="5" priority="1">
      <formula>$D3="99"</formula>
    </cfRule>
  </conditionalFormatting>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1"/>
  <sheetViews>
    <sheetView zoomScale="70" zoomScaleNormal="70" workbookViewId="0">
      <selection activeCell="A3" sqref="A3"/>
    </sheetView>
  </sheetViews>
  <sheetFormatPr baseColWidth="10" defaultColWidth="11.42578125" defaultRowHeight="15" x14ac:dyDescent="0.25"/>
  <cols>
    <col min="1" max="1" width="6.28515625" style="16" customWidth="1"/>
    <col min="2" max="2" width="13.85546875" style="16" customWidth="1"/>
    <col min="3" max="3" width="3.5703125" style="16" customWidth="1"/>
    <col min="4" max="4" width="3.7109375" style="16" customWidth="1"/>
    <col min="5" max="5" width="16.5703125" style="16" bestFit="1" customWidth="1"/>
    <col min="6" max="6" width="42.7109375" style="16" customWidth="1"/>
    <col min="7" max="7" width="8.42578125" style="16" bestFit="1" customWidth="1"/>
    <col min="8" max="8" width="26.85546875" style="16" bestFit="1" customWidth="1"/>
    <col min="9" max="10" width="14.5703125" style="16" customWidth="1"/>
    <col min="11" max="11" width="33" style="16" customWidth="1"/>
    <col min="12" max="12" width="14.7109375" style="16" customWidth="1"/>
    <col min="13" max="13" width="16" style="16" bestFit="1" customWidth="1"/>
    <col min="14" max="14" width="30.85546875" style="16" bestFit="1" customWidth="1"/>
    <col min="15" max="15" width="14.85546875" style="41" customWidth="1"/>
    <col min="16" max="16" width="16.140625" style="41" customWidth="1"/>
    <col min="17" max="17" width="14.85546875" style="41" customWidth="1"/>
    <col min="18" max="18" width="15.42578125" style="41" customWidth="1"/>
    <col min="19" max="19" width="15.5703125" style="41" customWidth="1"/>
    <col min="20" max="20" width="47.7109375" style="16" customWidth="1"/>
    <col min="21" max="21" width="15.7109375" style="41" customWidth="1"/>
    <col min="22" max="22" width="47.7109375" style="16" customWidth="1"/>
    <col min="23" max="23" width="17.7109375" style="41" customWidth="1"/>
    <col min="24" max="24" width="15.85546875" style="41" customWidth="1"/>
    <col min="25" max="25" width="48" style="16" customWidth="1"/>
    <col min="26" max="26" width="15.7109375" style="41" customWidth="1"/>
    <col min="27" max="27" width="47.7109375" style="16" customWidth="1"/>
    <col min="28" max="28" width="17.7109375" style="41" customWidth="1"/>
    <col min="29" max="29" width="15.85546875" style="41" customWidth="1"/>
    <col min="30" max="30" width="47.7109375" style="16" customWidth="1"/>
    <col min="31" max="31" width="15.7109375" style="41" customWidth="1"/>
    <col min="32" max="32" width="47.7109375" style="16" customWidth="1"/>
    <col min="33" max="33" width="17.7109375" style="41" customWidth="1"/>
    <col min="34" max="34" width="15.7109375" style="41" customWidth="1"/>
    <col min="35" max="35" width="47.7109375" style="16" customWidth="1"/>
    <col min="36" max="36" width="15.7109375" style="41" customWidth="1"/>
    <col min="37" max="37" width="47.7109375" style="16" customWidth="1"/>
    <col min="38" max="38" width="17.7109375" style="41" customWidth="1"/>
    <col min="39" max="39" width="15.85546875" style="41" customWidth="1"/>
    <col min="40" max="40" width="47.7109375" style="16" customWidth="1"/>
    <col min="41" max="41" width="15.5703125" style="41" customWidth="1"/>
    <col min="42" max="42" width="48.140625" style="16" customWidth="1"/>
    <col min="43" max="44" width="22.28515625" style="41" customWidth="1"/>
    <col min="45" max="45" width="21.140625" style="16" customWidth="1"/>
    <col min="46" max="46" width="11.5703125" style="41" bestFit="1" customWidth="1"/>
    <col min="47" max="47" width="8.7109375" style="41" bestFit="1" customWidth="1"/>
    <col min="48" max="48" width="13.7109375" style="41" customWidth="1"/>
    <col min="49" max="51" width="13.5703125" style="41" customWidth="1"/>
    <col min="52" max="16384" width="11.42578125" style="16"/>
  </cols>
  <sheetData>
    <row r="1" spans="1:52" s="29" customFormat="1" ht="14.25" thickBot="1" x14ac:dyDescent="0.3">
      <c r="A1" s="151" t="s">
        <v>5</v>
      </c>
      <c r="B1" s="153" t="s">
        <v>6</v>
      </c>
      <c r="C1" s="153" t="s">
        <v>7</v>
      </c>
      <c r="D1" s="153" t="s">
        <v>8</v>
      </c>
      <c r="E1" s="155" t="s">
        <v>9</v>
      </c>
      <c r="F1" s="155" t="s">
        <v>10</v>
      </c>
      <c r="G1" s="155" t="s">
        <v>11</v>
      </c>
      <c r="H1" s="157" t="s">
        <v>12</v>
      </c>
      <c r="I1" s="149" t="s">
        <v>13</v>
      </c>
      <c r="J1" s="155" t="s">
        <v>14</v>
      </c>
      <c r="K1" s="157" t="s">
        <v>15</v>
      </c>
      <c r="L1" s="149" t="s">
        <v>16</v>
      </c>
      <c r="M1" s="155" t="s">
        <v>17</v>
      </c>
      <c r="N1" s="157" t="s">
        <v>18</v>
      </c>
      <c r="O1" s="15"/>
      <c r="P1" s="15"/>
      <c r="Q1" s="15"/>
      <c r="R1" s="15"/>
      <c r="S1" s="159" t="s">
        <v>0</v>
      </c>
      <c r="T1" s="160"/>
      <c r="U1" s="160"/>
      <c r="V1" s="160"/>
      <c r="W1" s="161"/>
      <c r="X1" s="159" t="s">
        <v>1</v>
      </c>
      <c r="Y1" s="160"/>
      <c r="Z1" s="160"/>
      <c r="AA1" s="160"/>
      <c r="AB1" s="161"/>
      <c r="AC1" s="159" t="s">
        <v>2</v>
      </c>
      <c r="AD1" s="160"/>
      <c r="AE1" s="160"/>
      <c r="AF1" s="160"/>
      <c r="AG1" s="161"/>
      <c r="AH1" s="159" t="s">
        <v>3</v>
      </c>
      <c r="AI1" s="160"/>
      <c r="AJ1" s="160"/>
      <c r="AK1" s="160"/>
      <c r="AL1" s="161"/>
      <c r="AM1" s="159" t="s">
        <v>4</v>
      </c>
      <c r="AN1" s="160"/>
      <c r="AO1" s="160"/>
      <c r="AP1" s="161"/>
      <c r="AQ1" s="15"/>
      <c r="AR1" s="15"/>
      <c r="AS1" s="15"/>
      <c r="AT1" s="15"/>
      <c r="AU1" s="15"/>
      <c r="AV1" s="15"/>
      <c r="AW1" s="15"/>
      <c r="AX1" s="15"/>
      <c r="AY1" s="15"/>
    </row>
    <row r="2" spans="1:52" s="29" customFormat="1" ht="41.25" thickBot="1" x14ac:dyDescent="0.3">
      <c r="A2" s="152"/>
      <c r="B2" s="154"/>
      <c r="C2" s="154"/>
      <c r="D2" s="154"/>
      <c r="E2" s="156"/>
      <c r="F2" s="156"/>
      <c r="G2" s="156"/>
      <c r="H2" s="158"/>
      <c r="I2" s="150"/>
      <c r="J2" s="156"/>
      <c r="K2" s="158"/>
      <c r="L2" s="150"/>
      <c r="M2" s="156" t="s">
        <v>17</v>
      </c>
      <c r="N2" s="158"/>
      <c r="O2" s="30" t="s">
        <v>19</v>
      </c>
      <c r="P2" s="30" t="s">
        <v>20</v>
      </c>
      <c r="Q2" s="30" t="s">
        <v>21</v>
      </c>
      <c r="R2" s="30" t="s">
        <v>22</v>
      </c>
      <c r="S2" s="30" t="s">
        <v>23</v>
      </c>
      <c r="T2" s="31" t="s">
        <v>24</v>
      </c>
      <c r="U2" s="31" t="s">
        <v>25</v>
      </c>
      <c r="V2" s="32" t="s">
        <v>24</v>
      </c>
      <c r="W2" s="31" t="s">
        <v>26</v>
      </c>
      <c r="X2" s="30" t="s">
        <v>27</v>
      </c>
      <c r="Y2" s="30" t="s">
        <v>28</v>
      </c>
      <c r="Z2" s="30" t="s">
        <v>29</v>
      </c>
      <c r="AA2" s="30" t="s">
        <v>28</v>
      </c>
      <c r="AB2" s="33" t="s">
        <v>30</v>
      </c>
      <c r="AC2" s="30" t="s">
        <v>31</v>
      </c>
      <c r="AD2" s="30" t="s">
        <v>32</v>
      </c>
      <c r="AE2" s="30" t="s">
        <v>33</v>
      </c>
      <c r="AF2" s="30" t="s">
        <v>32</v>
      </c>
      <c r="AG2" s="33" t="s">
        <v>34</v>
      </c>
      <c r="AH2" s="30" t="s">
        <v>35</v>
      </c>
      <c r="AI2" s="30" t="s">
        <v>36</v>
      </c>
      <c r="AJ2" s="30" t="s">
        <v>1430</v>
      </c>
      <c r="AK2" s="30" t="s">
        <v>36</v>
      </c>
      <c r="AL2" s="30" t="s">
        <v>38</v>
      </c>
      <c r="AM2" s="30" t="s">
        <v>39</v>
      </c>
      <c r="AN2" s="30" t="s">
        <v>40</v>
      </c>
      <c r="AO2" s="30" t="s">
        <v>41</v>
      </c>
      <c r="AP2" s="30" t="s">
        <v>40</v>
      </c>
      <c r="AQ2" s="30" t="s">
        <v>42</v>
      </c>
      <c r="AR2" s="30" t="s">
        <v>43</v>
      </c>
      <c r="AS2" s="30" t="s">
        <v>44</v>
      </c>
      <c r="AT2" s="30" t="s">
        <v>45</v>
      </c>
      <c r="AU2" s="30" t="s">
        <v>46</v>
      </c>
      <c r="AV2" s="30" t="s">
        <v>47</v>
      </c>
      <c r="AW2" s="30" t="s">
        <v>48</v>
      </c>
      <c r="AX2" s="30" t="s">
        <v>49</v>
      </c>
      <c r="AY2" s="30" t="s">
        <v>50</v>
      </c>
    </row>
    <row r="3" spans="1:52" s="73" customFormat="1" ht="47.25" x14ac:dyDescent="0.25">
      <c r="B3" s="74" t="s">
        <v>200</v>
      </c>
      <c r="C3" s="75" t="s">
        <v>201</v>
      </c>
      <c r="D3" s="75">
        <v>1</v>
      </c>
      <c r="E3" s="74" t="s">
        <v>1491</v>
      </c>
      <c r="F3" s="76" t="s">
        <v>202</v>
      </c>
      <c r="G3" s="75">
        <v>11401</v>
      </c>
      <c r="H3" s="76" t="s">
        <v>203</v>
      </c>
      <c r="I3" s="74">
        <v>14293000</v>
      </c>
      <c r="J3" s="74" t="s">
        <v>204</v>
      </c>
      <c r="K3" s="74" t="s">
        <v>205</v>
      </c>
      <c r="L3" s="75" t="s">
        <v>56</v>
      </c>
      <c r="M3" s="17" t="s">
        <v>56</v>
      </c>
      <c r="N3" s="74" t="s">
        <v>56</v>
      </c>
      <c r="O3" s="86">
        <v>0</v>
      </c>
      <c r="P3" s="86">
        <v>0</v>
      </c>
      <c r="Q3" s="86">
        <v>700000</v>
      </c>
      <c r="R3" s="86">
        <v>0</v>
      </c>
      <c r="S3" s="86">
        <v>0</v>
      </c>
      <c r="T3" s="77" t="s">
        <v>56</v>
      </c>
      <c r="U3" s="86">
        <v>0</v>
      </c>
      <c r="V3" s="77" t="s">
        <v>56</v>
      </c>
      <c r="W3" s="86">
        <v>0</v>
      </c>
      <c r="X3" s="86">
        <v>200000</v>
      </c>
      <c r="Y3" s="77" t="s">
        <v>202</v>
      </c>
      <c r="Z3" s="86">
        <v>0</v>
      </c>
      <c r="AA3" s="77" t="s">
        <v>56</v>
      </c>
      <c r="AB3" s="86">
        <v>0</v>
      </c>
      <c r="AC3" s="86">
        <v>0</v>
      </c>
      <c r="AD3" s="77" t="s">
        <v>56</v>
      </c>
      <c r="AE3" s="86">
        <v>0</v>
      </c>
      <c r="AF3" s="77" t="s">
        <v>56</v>
      </c>
      <c r="AG3" s="86">
        <v>0</v>
      </c>
      <c r="AH3" s="86">
        <v>0</v>
      </c>
      <c r="AI3" s="77" t="s">
        <v>56</v>
      </c>
      <c r="AJ3" s="86">
        <v>0</v>
      </c>
      <c r="AK3" s="77" t="s">
        <v>56</v>
      </c>
      <c r="AL3" s="86">
        <v>0</v>
      </c>
      <c r="AM3" s="86">
        <v>0</v>
      </c>
      <c r="AN3" s="77" t="s">
        <v>56</v>
      </c>
      <c r="AO3" s="86">
        <v>0</v>
      </c>
      <c r="AP3" s="77" t="s">
        <v>56</v>
      </c>
      <c r="AQ3" s="86">
        <f t="shared" ref="AQ3:AQ8" si="0">O3+Q3+S3+X3+AC3+AH3+AM3</f>
        <v>900000</v>
      </c>
      <c r="AR3" s="89">
        <f t="shared" ref="AR3:AR8" si="1">P3+R3+U3+W3+Z3+AB3+AE3+AG3+AJ3+AL3+AO3</f>
        <v>0</v>
      </c>
      <c r="AS3" s="78" t="s">
        <v>60</v>
      </c>
      <c r="AT3" s="86">
        <v>0</v>
      </c>
      <c r="AU3" s="86">
        <v>0</v>
      </c>
      <c r="AV3" s="86">
        <v>0</v>
      </c>
      <c r="AW3" s="86">
        <v>0</v>
      </c>
      <c r="AX3" s="86">
        <v>0</v>
      </c>
      <c r="AY3" s="86">
        <v>0</v>
      </c>
    </row>
    <row r="4" spans="1:52" s="73" customFormat="1" ht="78.75" x14ac:dyDescent="0.25">
      <c r="B4" s="74" t="s">
        <v>200</v>
      </c>
      <c r="C4" s="75" t="s">
        <v>201</v>
      </c>
      <c r="D4" s="75">
        <v>1</v>
      </c>
      <c r="E4" s="74" t="s">
        <v>223</v>
      </c>
      <c r="F4" s="76" t="s">
        <v>224</v>
      </c>
      <c r="G4" s="75">
        <v>11402</v>
      </c>
      <c r="H4" s="76" t="s">
        <v>207</v>
      </c>
      <c r="I4" s="74">
        <v>14281000</v>
      </c>
      <c r="J4" s="74" t="s">
        <v>225</v>
      </c>
      <c r="K4" s="74" t="s">
        <v>226</v>
      </c>
      <c r="L4" s="75" t="s">
        <v>56</v>
      </c>
      <c r="M4" s="17" t="s">
        <v>56</v>
      </c>
      <c r="N4" s="74" t="s">
        <v>56</v>
      </c>
      <c r="O4" s="86">
        <v>275074.15999999997</v>
      </c>
      <c r="P4" s="86">
        <v>0</v>
      </c>
      <c r="Q4" s="86">
        <v>0</v>
      </c>
      <c r="R4" s="86">
        <v>0</v>
      </c>
      <c r="S4" s="86">
        <v>68000</v>
      </c>
      <c r="T4" s="77" t="s">
        <v>227</v>
      </c>
      <c r="U4" s="86">
        <v>0</v>
      </c>
      <c r="V4" s="77" t="s">
        <v>56</v>
      </c>
      <c r="W4" s="86">
        <v>0</v>
      </c>
      <c r="X4" s="86">
        <v>2000</v>
      </c>
      <c r="Y4" s="77" t="s">
        <v>227</v>
      </c>
      <c r="Z4" s="86">
        <v>0</v>
      </c>
      <c r="AA4" s="77" t="s">
        <v>56</v>
      </c>
      <c r="AB4" s="86">
        <v>0</v>
      </c>
      <c r="AC4" s="86">
        <v>2000</v>
      </c>
      <c r="AD4" s="77" t="s">
        <v>227</v>
      </c>
      <c r="AE4" s="86">
        <v>0</v>
      </c>
      <c r="AF4" s="77" t="s">
        <v>56</v>
      </c>
      <c r="AG4" s="86">
        <v>0</v>
      </c>
      <c r="AH4" s="86">
        <v>2000</v>
      </c>
      <c r="AI4" s="77" t="s">
        <v>227</v>
      </c>
      <c r="AJ4" s="86">
        <v>0</v>
      </c>
      <c r="AK4" s="77" t="s">
        <v>56</v>
      </c>
      <c r="AL4" s="86">
        <v>0</v>
      </c>
      <c r="AM4" s="86">
        <v>2000</v>
      </c>
      <c r="AN4" s="77" t="s">
        <v>227</v>
      </c>
      <c r="AO4" s="86">
        <v>0</v>
      </c>
      <c r="AP4" s="77" t="s">
        <v>56</v>
      </c>
      <c r="AQ4" s="86">
        <f t="shared" si="0"/>
        <v>351074.16</v>
      </c>
      <c r="AR4" s="89">
        <f t="shared" si="1"/>
        <v>0</v>
      </c>
      <c r="AS4" s="78" t="s">
        <v>60</v>
      </c>
      <c r="AT4" s="86">
        <v>0</v>
      </c>
      <c r="AU4" s="86">
        <v>0</v>
      </c>
      <c r="AV4" s="86">
        <v>0</v>
      </c>
      <c r="AW4" s="86">
        <v>0</v>
      </c>
      <c r="AX4" s="86">
        <v>0</v>
      </c>
      <c r="AY4" s="86">
        <v>0</v>
      </c>
    </row>
    <row r="5" spans="1:52" s="73" customFormat="1" ht="63" x14ac:dyDescent="0.25">
      <c r="B5" s="74" t="s">
        <v>200</v>
      </c>
      <c r="C5" s="75" t="s">
        <v>201</v>
      </c>
      <c r="D5" s="75">
        <v>1</v>
      </c>
      <c r="E5" s="74" t="s">
        <v>235</v>
      </c>
      <c r="F5" s="76" t="s">
        <v>236</v>
      </c>
      <c r="G5" s="75">
        <v>11402</v>
      </c>
      <c r="H5" s="76" t="s">
        <v>207</v>
      </c>
      <c r="I5" s="74">
        <v>14281000</v>
      </c>
      <c r="J5" s="74" t="s">
        <v>237</v>
      </c>
      <c r="K5" s="74" t="s">
        <v>238</v>
      </c>
      <c r="L5" s="75" t="s">
        <v>56</v>
      </c>
      <c r="M5" s="17" t="s">
        <v>56</v>
      </c>
      <c r="N5" s="74" t="s">
        <v>56</v>
      </c>
      <c r="O5" s="86">
        <v>0</v>
      </c>
      <c r="P5" s="86">
        <v>0</v>
      </c>
      <c r="Q5" s="86">
        <v>0</v>
      </c>
      <c r="R5" s="86">
        <v>0</v>
      </c>
      <c r="S5" s="86">
        <v>1932400</v>
      </c>
      <c r="T5" s="77" t="s">
        <v>239</v>
      </c>
      <c r="U5" s="86">
        <v>0</v>
      </c>
      <c r="V5" s="77" t="s">
        <v>56</v>
      </c>
      <c r="W5" s="86">
        <v>0</v>
      </c>
      <c r="X5" s="86">
        <v>0</v>
      </c>
      <c r="Y5" s="77" t="s">
        <v>56</v>
      </c>
      <c r="Z5" s="86">
        <v>0</v>
      </c>
      <c r="AA5" s="77" t="s">
        <v>56</v>
      </c>
      <c r="AB5" s="86">
        <v>0</v>
      </c>
      <c r="AC5" s="86">
        <v>0</v>
      </c>
      <c r="AD5" s="77" t="s">
        <v>56</v>
      </c>
      <c r="AE5" s="86">
        <v>0</v>
      </c>
      <c r="AF5" s="77" t="s">
        <v>56</v>
      </c>
      <c r="AG5" s="86">
        <v>0</v>
      </c>
      <c r="AH5" s="86">
        <v>0</v>
      </c>
      <c r="AI5" s="77" t="s">
        <v>56</v>
      </c>
      <c r="AJ5" s="86">
        <v>0</v>
      </c>
      <c r="AK5" s="77" t="s">
        <v>56</v>
      </c>
      <c r="AL5" s="86">
        <v>0</v>
      </c>
      <c r="AM5" s="86">
        <v>0</v>
      </c>
      <c r="AN5" s="77" t="s">
        <v>56</v>
      </c>
      <c r="AO5" s="86">
        <v>0</v>
      </c>
      <c r="AP5" s="77" t="s">
        <v>56</v>
      </c>
      <c r="AQ5" s="86">
        <f t="shared" si="0"/>
        <v>1932400</v>
      </c>
      <c r="AR5" s="89">
        <f t="shared" si="1"/>
        <v>0</v>
      </c>
      <c r="AS5" s="78" t="s">
        <v>60</v>
      </c>
      <c r="AT5" s="86">
        <v>0</v>
      </c>
      <c r="AU5" s="86">
        <v>0</v>
      </c>
      <c r="AV5" s="86">
        <v>0</v>
      </c>
      <c r="AW5" s="86">
        <v>0</v>
      </c>
      <c r="AX5" s="86">
        <v>0</v>
      </c>
      <c r="AY5" s="86">
        <v>0</v>
      </c>
    </row>
    <row r="6" spans="1:52" s="73" customFormat="1" ht="47.25" x14ac:dyDescent="0.25">
      <c r="B6" s="74" t="s">
        <v>200</v>
      </c>
      <c r="C6" s="75" t="s">
        <v>201</v>
      </c>
      <c r="D6" s="75">
        <v>1</v>
      </c>
      <c r="E6" s="74" t="s">
        <v>240</v>
      </c>
      <c r="F6" s="76" t="s">
        <v>224</v>
      </c>
      <c r="G6" s="75">
        <v>11402</v>
      </c>
      <c r="H6" s="76" t="s">
        <v>207</v>
      </c>
      <c r="I6" s="74">
        <v>14282000</v>
      </c>
      <c r="J6" s="74" t="s">
        <v>241</v>
      </c>
      <c r="K6" s="74" t="s">
        <v>242</v>
      </c>
      <c r="L6" s="75" t="s">
        <v>56</v>
      </c>
      <c r="M6" s="17" t="s">
        <v>56</v>
      </c>
      <c r="N6" s="74" t="s">
        <v>56</v>
      </c>
      <c r="O6" s="86">
        <v>22150</v>
      </c>
      <c r="P6" s="86">
        <v>0</v>
      </c>
      <c r="Q6" s="86">
        <v>50000</v>
      </c>
      <c r="R6" s="86">
        <v>0</v>
      </c>
      <c r="S6" s="86">
        <v>50000</v>
      </c>
      <c r="T6" s="77" t="s">
        <v>243</v>
      </c>
      <c r="U6" s="86">
        <v>0</v>
      </c>
      <c r="V6" s="77" t="s">
        <v>56</v>
      </c>
      <c r="W6" s="86">
        <v>0</v>
      </c>
      <c r="X6" s="86">
        <v>50000</v>
      </c>
      <c r="Y6" s="77" t="s">
        <v>243</v>
      </c>
      <c r="Z6" s="86">
        <v>0</v>
      </c>
      <c r="AA6" s="77" t="s">
        <v>56</v>
      </c>
      <c r="AB6" s="86">
        <v>0</v>
      </c>
      <c r="AC6" s="86">
        <v>10000</v>
      </c>
      <c r="AD6" s="77" t="s">
        <v>243</v>
      </c>
      <c r="AE6" s="86">
        <v>0</v>
      </c>
      <c r="AF6" s="77" t="s">
        <v>56</v>
      </c>
      <c r="AG6" s="86">
        <v>0</v>
      </c>
      <c r="AH6" s="86">
        <v>10000</v>
      </c>
      <c r="AI6" s="77" t="s">
        <v>243</v>
      </c>
      <c r="AJ6" s="86">
        <v>0</v>
      </c>
      <c r="AK6" s="77" t="s">
        <v>56</v>
      </c>
      <c r="AL6" s="86">
        <v>0</v>
      </c>
      <c r="AM6" s="86">
        <v>10000</v>
      </c>
      <c r="AN6" s="77" t="s">
        <v>243</v>
      </c>
      <c r="AO6" s="86">
        <v>0</v>
      </c>
      <c r="AP6" s="77" t="s">
        <v>56</v>
      </c>
      <c r="AQ6" s="86">
        <f t="shared" si="0"/>
        <v>202150</v>
      </c>
      <c r="AR6" s="89">
        <f t="shared" si="1"/>
        <v>0</v>
      </c>
      <c r="AS6" s="78" t="s">
        <v>60</v>
      </c>
      <c r="AT6" s="86">
        <v>0</v>
      </c>
      <c r="AU6" s="86">
        <v>0</v>
      </c>
      <c r="AV6" s="86">
        <v>0</v>
      </c>
      <c r="AW6" s="86">
        <v>0</v>
      </c>
      <c r="AX6" s="86">
        <v>0</v>
      </c>
      <c r="AY6" s="86">
        <v>0</v>
      </c>
    </row>
    <row r="7" spans="1:52" s="73" customFormat="1" ht="31.5" x14ac:dyDescent="0.25">
      <c r="B7" s="74" t="s">
        <v>200</v>
      </c>
      <c r="C7" s="75" t="s">
        <v>201</v>
      </c>
      <c r="D7" s="75">
        <v>1</v>
      </c>
      <c r="E7" s="74" t="s">
        <v>272</v>
      </c>
      <c r="F7" s="76" t="s">
        <v>273</v>
      </c>
      <c r="G7" s="75">
        <v>55501</v>
      </c>
      <c r="H7" s="76" t="s">
        <v>245</v>
      </c>
      <c r="I7" s="74" t="s">
        <v>79</v>
      </c>
      <c r="J7" s="74" t="s">
        <v>274</v>
      </c>
      <c r="K7" s="74" t="s">
        <v>275</v>
      </c>
      <c r="L7" s="75" t="s">
        <v>56</v>
      </c>
      <c r="M7" s="17" t="s">
        <v>56</v>
      </c>
      <c r="N7" s="74" t="s">
        <v>56</v>
      </c>
      <c r="O7" s="86">
        <v>8010</v>
      </c>
      <c r="P7" s="86">
        <v>0</v>
      </c>
      <c r="Q7" s="86">
        <v>0</v>
      </c>
      <c r="R7" s="86">
        <v>0</v>
      </c>
      <c r="S7" s="86">
        <v>0</v>
      </c>
      <c r="T7" s="77" t="s">
        <v>56</v>
      </c>
      <c r="U7" s="86">
        <v>0</v>
      </c>
      <c r="V7" s="77" t="s">
        <v>56</v>
      </c>
      <c r="W7" s="86">
        <v>0</v>
      </c>
      <c r="X7" s="86">
        <v>5000</v>
      </c>
      <c r="Y7" s="77" t="s">
        <v>276</v>
      </c>
      <c r="Z7" s="86">
        <v>0</v>
      </c>
      <c r="AA7" s="77" t="s">
        <v>56</v>
      </c>
      <c r="AB7" s="86">
        <v>0</v>
      </c>
      <c r="AC7" s="86">
        <v>0</v>
      </c>
      <c r="AD7" s="77" t="s">
        <v>56</v>
      </c>
      <c r="AE7" s="86">
        <v>0</v>
      </c>
      <c r="AF7" s="77" t="s">
        <v>56</v>
      </c>
      <c r="AG7" s="86">
        <v>0</v>
      </c>
      <c r="AH7" s="86">
        <v>0</v>
      </c>
      <c r="AI7" s="77" t="s">
        <v>56</v>
      </c>
      <c r="AJ7" s="86">
        <v>0</v>
      </c>
      <c r="AK7" s="77" t="s">
        <v>56</v>
      </c>
      <c r="AL7" s="86">
        <v>0</v>
      </c>
      <c r="AM7" s="86">
        <v>0</v>
      </c>
      <c r="AN7" s="77" t="s">
        <v>56</v>
      </c>
      <c r="AO7" s="86">
        <v>0</v>
      </c>
      <c r="AP7" s="77" t="s">
        <v>56</v>
      </c>
      <c r="AQ7" s="86">
        <f t="shared" si="0"/>
        <v>13010</v>
      </c>
      <c r="AR7" s="89">
        <f t="shared" si="1"/>
        <v>0</v>
      </c>
      <c r="AS7" s="78" t="s">
        <v>60</v>
      </c>
      <c r="AT7" s="86">
        <v>0</v>
      </c>
      <c r="AU7" s="86">
        <v>0</v>
      </c>
      <c r="AV7" s="86">
        <v>0</v>
      </c>
      <c r="AW7" s="86">
        <v>0</v>
      </c>
      <c r="AX7" s="86">
        <v>0</v>
      </c>
      <c r="AY7" s="86">
        <v>0</v>
      </c>
    </row>
    <row r="8" spans="1:52" s="73" customFormat="1" ht="47.25" x14ac:dyDescent="0.25">
      <c r="B8" s="74" t="s">
        <v>200</v>
      </c>
      <c r="C8" s="75" t="s">
        <v>338</v>
      </c>
      <c r="D8" s="75" t="s">
        <v>52</v>
      </c>
      <c r="E8" s="74" t="s">
        <v>1149</v>
      </c>
      <c r="F8" s="76" t="s">
        <v>1150</v>
      </c>
      <c r="G8" s="75" t="s">
        <v>1151</v>
      </c>
      <c r="H8" s="76" t="s">
        <v>350</v>
      </c>
      <c r="I8" s="74" t="s">
        <v>1043</v>
      </c>
      <c r="J8" s="74" t="s">
        <v>1467</v>
      </c>
      <c r="K8" s="74" t="s">
        <v>1045</v>
      </c>
      <c r="L8" s="75" t="s">
        <v>56</v>
      </c>
      <c r="M8" s="17" t="s">
        <v>56</v>
      </c>
      <c r="N8" s="74" t="s">
        <v>56</v>
      </c>
      <c r="O8" s="86">
        <v>1786908.74</v>
      </c>
      <c r="P8" s="86">
        <v>0</v>
      </c>
      <c r="Q8" s="86">
        <v>170000</v>
      </c>
      <c r="R8" s="86">
        <v>0</v>
      </c>
      <c r="S8" s="86">
        <v>170000</v>
      </c>
      <c r="T8" s="77" t="s">
        <v>1152</v>
      </c>
      <c r="U8" s="86">
        <v>0</v>
      </c>
      <c r="V8" s="77" t="s">
        <v>56</v>
      </c>
      <c r="W8" s="86">
        <v>0</v>
      </c>
      <c r="X8" s="86">
        <v>170000</v>
      </c>
      <c r="Y8" s="77" t="s">
        <v>1152</v>
      </c>
      <c r="Z8" s="86">
        <v>0</v>
      </c>
      <c r="AA8" s="77" t="s">
        <v>56</v>
      </c>
      <c r="AB8" s="86">
        <v>0</v>
      </c>
      <c r="AC8" s="86">
        <v>170000</v>
      </c>
      <c r="AD8" s="77" t="s">
        <v>1152</v>
      </c>
      <c r="AE8" s="86">
        <v>0</v>
      </c>
      <c r="AF8" s="77" t="s">
        <v>56</v>
      </c>
      <c r="AG8" s="86">
        <v>0</v>
      </c>
      <c r="AH8" s="86">
        <v>170000</v>
      </c>
      <c r="AI8" s="77" t="s">
        <v>1152</v>
      </c>
      <c r="AJ8" s="86">
        <v>0</v>
      </c>
      <c r="AK8" s="77" t="s">
        <v>56</v>
      </c>
      <c r="AL8" s="86">
        <v>0</v>
      </c>
      <c r="AM8" s="86">
        <v>0</v>
      </c>
      <c r="AN8" s="77" t="s">
        <v>56</v>
      </c>
      <c r="AO8" s="86">
        <v>0</v>
      </c>
      <c r="AP8" s="77" t="s">
        <v>56</v>
      </c>
      <c r="AQ8" s="86">
        <f t="shared" si="0"/>
        <v>2636908.7400000002</v>
      </c>
      <c r="AR8" s="89">
        <f t="shared" si="1"/>
        <v>0</v>
      </c>
      <c r="AS8" s="78" t="s">
        <v>60</v>
      </c>
      <c r="AT8" s="86">
        <v>0</v>
      </c>
      <c r="AU8" s="86">
        <v>0</v>
      </c>
      <c r="AV8" s="86">
        <v>0</v>
      </c>
      <c r="AW8" s="86">
        <v>0</v>
      </c>
      <c r="AX8" s="86">
        <v>0</v>
      </c>
      <c r="AY8" s="86">
        <v>0</v>
      </c>
    </row>
    <row r="9" spans="1:52" s="73" customFormat="1" ht="47.25" x14ac:dyDescent="0.25">
      <c r="B9" s="74" t="s">
        <v>200</v>
      </c>
      <c r="C9" s="75" t="s">
        <v>201</v>
      </c>
      <c r="D9" s="75" t="s">
        <v>52</v>
      </c>
      <c r="E9" s="74" t="s">
        <v>240</v>
      </c>
      <c r="F9" s="76" t="s">
        <v>224</v>
      </c>
      <c r="G9" s="75" t="s">
        <v>1555</v>
      </c>
      <c r="H9" s="76" t="s">
        <v>207</v>
      </c>
      <c r="I9" s="74" t="s">
        <v>1568</v>
      </c>
      <c r="J9" s="74" t="s">
        <v>1569</v>
      </c>
      <c r="K9" s="74" t="s">
        <v>1570</v>
      </c>
      <c r="L9" s="75" t="s">
        <v>56</v>
      </c>
      <c r="M9" s="17" t="s">
        <v>56</v>
      </c>
      <c r="N9" s="74" t="s">
        <v>56</v>
      </c>
      <c r="O9" s="86">
        <v>0</v>
      </c>
      <c r="P9" s="86">
        <v>0</v>
      </c>
      <c r="Q9" s="86">
        <v>0</v>
      </c>
      <c r="R9" s="86">
        <v>0</v>
      </c>
      <c r="S9" s="86">
        <v>400000</v>
      </c>
      <c r="T9" s="77" t="s">
        <v>1571</v>
      </c>
      <c r="U9" s="86">
        <v>0</v>
      </c>
      <c r="V9" s="77" t="s">
        <v>56</v>
      </c>
      <c r="W9" s="86">
        <v>0</v>
      </c>
      <c r="X9" s="86">
        <v>0</v>
      </c>
      <c r="Y9" s="77" t="s">
        <v>56</v>
      </c>
      <c r="Z9" s="86">
        <v>0</v>
      </c>
      <c r="AA9" s="77" t="s">
        <v>56</v>
      </c>
      <c r="AB9" s="86">
        <v>0</v>
      </c>
      <c r="AC9" s="86">
        <v>0</v>
      </c>
      <c r="AD9" s="77" t="s">
        <v>56</v>
      </c>
      <c r="AE9" s="86">
        <v>0</v>
      </c>
      <c r="AF9" s="77" t="s">
        <v>56</v>
      </c>
      <c r="AG9" s="86">
        <v>0</v>
      </c>
      <c r="AH9" s="86">
        <v>0</v>
      </c>
      <c r="AI9" s="77" t="s">
        <v>56</v>
      </c>
      <c r="AJ9" s="86">
        <v>0</v>
      </c>
      <c r="AK9" s="77" t="s">
        <v>56</v>
      </c>
      <c r="AL9" s="86">
        <v>0</v>
      </c>
      <c r="AM9" s="86">
        <v>0</v>
      </c>
      <c r="AN9" s="77" t="s">
        <v>56</v>
      </c>
      <c r="AO9" s="86">
        <v>0</v>
      </c>
      <c r="AP9" s="77" t="s">
        <v>56</v>
      </c>
      <c r="AQ9" s="86">
        <f t="shared" ref="AQ9" si="2">O9+Q9+S9+X9+AC9+AH9+AM9</f>
        <v>400000</v>
      </c>
      <c r="AR9" s="89">
        <f t="shared" ref="AR9" si="3">P9+R9+U9+W9+Z9+AB9+AE9+AG9+AJ9+AL9+AO9</f>
        <v>0</v>
      </c>
      <c r="AS9" s="78"/>
      <c r="AT9" s="86" t="s">
        <v>60</v>
      </c>
      <c r="AU9" s="86">
        <v>0</v>
      </c>
      <c r="AV9" s="86">
        <v>0</v>
      </c>
      <c r="AW9" s="86">
        <v>0</v>
      </c>
      <c r="AX9" s="86">
        <v>0</v>
      </c>
      <c r="AY9" s="86">
        <v>0</v>
      </c>
      <c r="AZ9" s="73">
        <v>0</v>
      </c>
    </row>
    <row r="10" spans="1:52" s="73" customFormat="1" ht="31.5" x14ac:dyDescent="0.25">
      <c r="B10" s="74" t="s">
        <v>200</v>
      </c>
      <c r="C10" s="75" t="s">
        <v>201</v>
      </c>
      <c r="D10" s="75" t="s">
        <v>52</v>
      </c>
      <c r="E10" s="74" t="s">
        <v>223</v>
      </c>
      <c r="F10" s="76" t="s">
        <v>224</v>
      </c>
      <c r="G10" s="75" t="s">
        <v>1555</v>
      </c>
      <c r="H10" s="76" t="s">
        <v>207</v>
      </c>
      <c r="I10" s="74" t="s">
        <v>1556</v>
      </c>
      <c r="J10" s="74" t="s">
        <v>1557</v>
      </c>
      <c r="K10" s="74" t="s">
        <v>1554</v>
      </c>
      <c r="L10" s="75" t="s">
        <v>56</v>
      </c>
      <c r="M10" s="17" t="s">
        <v>56</v>
      </c>
      <c r="N10" s="74" t="s">
        <v>56</v>
      </c>
      <c r="O10" s="86">
        <f>46390+12000</f>
        <v>58390</v>
      </c>
      <c r="P10" s="86">
        <v>0</v>
      </c>
      <c r="Q10" s="86">
        <v>12000</v>
      </c>
      <c r="R10" s="86">
        <v>0</v>
      </c>
      <c r="S10" s="86">
        <v>12000</v>
      </c>
      <c r="T10" s="77" t="s">
        <v>1558</v>
      </c>
      <c r="U10" s="86">
        <v>0</v>
      </c>
      <c r="V10" s="77" t="s">
        <v>56</v>
      </c>
      <c r="W10" s="86">
        <v>0</v>
      </c>
      <c r="X10" s="86">
        <v>12000</v>
      </c>
      <c r="Y10" s="77" t="s">
        <v>1558</v>
      </c>
      <c r="Z10" s="86"/>
      <c r="AA10" s="77"/>
      <c r="AB10" s="86"/>
      <c r="AC10" s="86">
        <v>12000</v>
      </c>
      <c r="AD10" s="77" t="s">
        <v>1558</v>
      </c>
      <c r="AE10" s="86">
        <v>0</v>
      </c>
      <c r="AF10" s="77" t="s">
        <v>56</v>
      </c>
      <c r="AG10" s="86">
        <v>0</v>
      </c>
      <c r="AH10" s="86">
        <v>12000</v>
      </c>
      <c r="AI10" s="77" t="s">
        <v>1558</v>
      </c>
      <c r="AJ10" s="86">
        <v>0</v>
      </c>
      <c r="AK10" s="77" t="s">
        <v>56</v>
      </c>
      <c r="AL10" s="86">
        <v>0</v>
      </c>
      <c r="AM10" s="86">
        <v>0</v>
      </c>
      <c r="AN10" s="77" t="s">
        <v>56</v>
      </c>
      <c r="AO10" s="86">
        <v>0</v>
      </c>
      <c r="AP10" s="77" t="s">
        <v>56</v>
      </c>
      <c r="AQ10" s="86">
        <f t="shared" ref="AQ10" si="4">O10+Q10+S10+X10+AC10+AH10+AM10</f>
        <v>118390</v>
      </c>
      <c r="AR10" s="89">
        <f t="shared" ref="AR10" si="5">P10+R10+U10+W10+Z10+AB10+AE10+AG10+AJ10+AL10+AO10</f>
        <v>0</v>
      </c>
      <c r="AS10" s="78" t="s">
        <v>60</v>
      </c>
      <c r="AT10" s="86">
        <v>0</v>
      </c>
      <c r="AU10" s="86">
        <v>0</v>
      </c>
      <c r="AV10" s="86">
        <v>0</v>
      </c>
      <c r="AW10" s="86">
        <v>0</v>
      </c>
      <c r="AX10" s="86">
        <v>0</v>
      </c>
      <c r="AY10" s="86">
        <v>0</v>
      </c>
    </row>
    <row r="11" spans="1:52" ht="15.75" thickBot="1" x14ac:dyDescent="0.3">
      <c r="N11" s="47" t="s">
        <v>1487</v>
      </c>
      <c r="O11" s="40">
        <f>SUM(O3:O10)</f>
        <v>2150532.9</v>
      </c>
      <c r="P11" s="40">
        <f t="shared" ref="P11:AY11" si="6">SUM(P3:P10)</f>
        <v>0</v>
      </c>
      <c r="Q11" s="40">
        <f t="shared" si="6"/>
        <v>932000</v>
      </c>
      <c r="R11" s="40">
        <f t="shared" si="6"/>
        <v>0</v>
      </c>
      <c r="S11" s="40">
        <f t="shared" si="6"/>
        <v>2632400</v>
      </c>
      <c r="T11" s="40">
        <f t="shared" si="6"/>
        <v>0</v>
      </c>
      <c r="U11" s="40">
        <f t="shared" si="6"/>
        <v>0</v>
      </c>
      <c r="V11" s="40">
        <f t="shared" si="6"/>
        <v>0</v>
      </c>
      <c r="W11" s="40">
        <f t="shared" si="6"/>
        <v>0</v>
      </c>
      <c r="X11" s="40">
        <f t="shared" si="6"/>
        <v>439000</v>
      </c>
      <c r="Y11" s="40">
        <f t="shared" si="6"/>
        <v>0</v>
      </c>
      <c r="Z11" s="40">
        <f t="shared" si="6"/>
        <v>0</v>
      </c>
      <c r="AA11" s="40">
        <f t="shared" si="6"/>
        <v>0</v>
      </c>
      <c r="AB11" s="40">
        <f t="shared" si="6"/>
        <v>0</v>
      </c>
      <c r="AC11" s="40">
        <f t="shared" si="6"/>
        <v>194000</v>
      </c>
      <c r="AD11" s="40">
        <f t="shared" si="6"/>
        <v>0</v>
      </c>
      <c r="AE11" s="40">
        <f t="shared" si="6"/>
        <v>0</v>
      </c>
      <c r="AF11" s="40">
        <f t="shared" si="6"/>
        <v>0</v>
      </c>
      <c r="AG11" s="40">
        <f t="shared" si="6"/>
        <v>0</v>
      </c>
      <c r="AH11" s="40">
        <f t="shared" si="6"/>
        <v>194000</v>
      </c>
      <c r="AI11" s="40">
        <f t="shared" si="6"/>
        <v>0</v>
      </c>
      <c r="AJ11" s="40">
        <f t="shared" si="6"/>
        <v>0</v>
      </c>
      <c r="AK11" s="40">
        <f t="shared" si="6"/>
        <v>0</v>
      </c>
      <c r="AL11" s="40">
        <f t="shared" si="6"/>
        <v>0</v>
      </c>
      <c r="AM11" s="40">
        <f t="shared" si="6"/>
        <v>12000</v>
      </c>
      <c r="AN11" s="40">
        <f t="shared" si="6"/>
        <v>0</v>
      </c>
      <c r="AO11" s="40">
        <f t="shared" si="6"/>
        <v>0</v>
      </c>
      <c r="AP11" s="40">
        <f t="shared" si="6"/>
        <v>0</v>
      </c>
      <c r="AQ11" s="40">
        <f t="shared" si="6"/>
        <v>6553932.9000000004</v>
      </c>
      <c r="AR11" s="40">
        <f t="shared" si="6"/>
        <v>0</v>
      </c>
      <c r="AS11" s="40">
        <f t="shared" si="6"/>
        <v>0</v>
      </c>
      <c r="AT11" s="40">
        <f t="shared" si="6"/>
        <v>0</v>
      </c>
      <c r="AU11" s="40">
        <f t="shared" si="6"/>
        <v>0</v>
      </c>
      <c r="AV11" s="40">
        <f t="shared" si="6"/>
        <v>0</v>
      </c>
      <c r="AW11" s="40">
        <f t="shared" si="6"/>
        <v>0</v>
      </c>
      <c r="AX11" s="40">
        <f t="shared" si="6"/>
        <v>0</v>
      </c>
      <c r="AY11" s="40">
        <f t="shared" si="6"/>
        <v>0</v>
      </c>
    </row>
  </sheetData>
  <protectedRanges>
    <protectedRange sqref="B1 D1" name="Bereich1_1"/>
  </protectedRanges>
  <autoFilter ref="A2:AY11"/>
  <customSheetViews>
    <customSheetView guid="{49D75C27-2B61-4FE1-93CF-9499F5D6423E}" scale="70" showAutoFilter="1" topLeftCell="K1">
      <selection activeCell="O12" sqref="O12"/>
      <pageMargins left="0.7" right="0.7" top="0.78740157499999996" bottom="0.78740157499999996" header="0.3" footer="0.3"/>
      <pageSetup paperSize="9" orientation="portrait" r:id="rId1"/>
      <autoFilter ref="A2:AY11"/>
    </customSheetView>
  </customSheetViews>
  <mergeCells count="19">
    <mergeCell ref="AM1:AP1"/>
    <mergeCell ref="M1:M2"/>
    <mergeCell ref="N1:N2"/>
    <mergeCell ref="S1:W1"/>
    <mergeCell ref="X1:AB1"/>
    <mergeCell ref="AC1:AG1"/>
    <mergeCell ref="AH1:AL1"/>
    <mergeCell ref="L1:L2"/>
    <mergeCell ref="A1:A2"/>
    <mergeCell ref="B1:B2"/>
    <mergeCell ref="C1:C2"/>
    <mergeCell ref="D1:D2"/>
    <mergeCell ref="E1:E2"/>
    <mergeCell ref="F1:F2"/>
    <mergeCell ref="G1:G2"/>
    <mergeCell ref="H1:H2"/>
    <mergeCell ref="I1:I2"/>
    <mergeCell ref="J1:J2"/>
    <mergeCell ref="K1:K2"/>
  </mergeCells>
  <conditionalFormatting sqref="A3:AY10">
    <cfRule type="expression" dxfId="4" priority="1">
      <formula>$D3="99"</formula>
    </cfRule>
  </conditionalFormatting>
  <pageMargins left="0.7" right="0.7" top="0.78740157499999996" bottom="0.78740157499999996"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25"/>
  <sheetViews>
    <sheetView zoomScale="80" zoomScaleNormal="80" workbookViewId="0">
      <pane ySplit="2" topLeftCell="A3" activePane="bottomLeft" state="frozen"/>
      <selection pane="bottomLeft" activeCell="J328" sqref="J328"/>
    </sheetView>
  </sheetViews>
  <sheetFormatPr baseColWidth="10" defaultColWidth="11.42578125" defaultRowHeight="15" x14ac:dyDescent="0.25"/>
  <cols>
    <col min="1" max="1" width="6.28515625" style="73" customWidth="1"/>
    <col min="2" max="2" width="17.5703125" style="73" customWidth="1"/>
    <col min="3" max="3" width="3.5703125" style="73" customWidth="1"/>
    <col min="4" max="4" width="3.7109375" style="73" customWidth="1"/>
    <col min="5" max="5" width="18.85546875" style="79" bestFit="1" customWidth="1"/>
    <col min="6" max="6" width="42.7109375" style="73" customWidth="1"/>
    <col min="7" max="7" width="8.42578125" style="73" bestFit="1" customWidth="1"/>
    <col min="8" max="8" width="43.42578125" style="73" customWidth="1"/>
    <col min="9" max="10" width="14.5703125" style="73" customWidth="1"/>
    <col min="11" max="11" width="33" style="73" customWidth="1"/>
    <col min="12" max="12" width="14.28515625" style="73" customWidth="1"/>
    <col min="13" max="13" width="14.7109375" style="73" customWidth="1"/>
    <col min="14" max="14" width="23.28515625" style="73" customWidth="1"/>
    <col min="15" max="15" width="14.85546875" style="87" customWidth="1"/>
    <col min="16" max="16" width="16.140625" style="87" customWidth="1"/>
    <col min="17" max="17" width="14.85546875" style="87" customWidth="1"/>
    <col min="18" max="18" width="15.42578125" style="87" customWidth="1"/>
    <col min="19" max="19" width="15.5703125" style="87" customWidth="1"/>
    <col min="20" max="20" width="47.7109375" style="73" customWidth="1"/>
    <col min="21" max="21" width="15.7109375" style="87" customWidth="1"/>
    <col min="22" max="22" width="47.7109375" style="73" customWidth="1"/>
    <col min="23" max="23" width="17.7109375" style="87" customWidth="1"/>
    <col min="24" max="24" width="15.85546875" style="87" customWidth="1"/>
    <col min="25" max="25" width="48" style="73" customWidth="1"/>
    <col min="26" max="26" width="15.7109375" style="87" customWidth="1"/>
    <col min="27" max="27" width="47.7109375" style="73" customWidth="1"/>
    <col min="28" max="28" width="17.7109375" style="87" customWidth="1"/>
    <col min="29" max="29" width="15.85546875" style="87" customWidth="1"/>
    <col min="30" max="30" width="47.7109375" style="73" customWidth="1"/>
    <col min="31" max="31" width="15.7109375" style="87" customWidth="1"/>
    <col min="32" max="32" width="47.7109375" style="73" customWidth="1"/>
    <col min="33" max="33" width="17.7109375" style="87" customWidth="1"/>
    <col min="34" max="34" width="15.7109375" style="87" customWidth="1"/>
    <col min="35" max="35" width="47.7109375" style="73" customWidth="1"/>
    <col min="36" max="36" width="15.7109375" style="87" customWidth="1"/>
    <col min="37" max="37" width="47.7109375" style="73" customWidth="1"/>
    <col min="38" max="38" width="17.7109375" style="87" customWidth="1"/>
    <col min="39" max="39" width="15.85546875" style="87" customWidth="1"/>
    <col min="40" max="40" width="47.7109375" style="73" customWidth="1"/>
    <col min="41" max="41" width="15.5703125" style="87" customWidth="1"/>
    <col min="42" max="42" width="48.140625" style="73" customWidth="1"/>
    <col min="43" max="44" width="22.28515625" style="87" customWidth="1"/>
    <col min="45" max="45" width="21.140625" style="73" customWidth="1"/>
    <col min="46" max="46" width="12.7109375" style="87" customWidth="1"/>
    <col min="47" max="47" width="12.28515625" style="87" customWidth="1"/>
    <col min="48" max="48" width="13.7109375" style="87" customWidth="1"/>
    <col min="49" max="51" width="13.5703125" style="87" customWidth="1"/>
    <col min="52" max="52" width="22.42578125" style="73" customWidth="1"/>
    <col min="53" max="16384" width="11.42578125" style="73"/>
  </cols>
  <sheetData>
    <row r="1" spans="1:51" s="29" customFormat="1" ht="14.25" thickBot="1" x14ac:dyDescent="0.25">
      <c r="A1" s="165" t="s">
        <v>5</v>
      </c>
      <c r="B1" s="28"/>
      <c r="C1" s="28"/>
      <c r="D1" s="28"/>
      <c r="E1" s="34"/>
      <c r="F1" s="34"/>
      <c r="G1" s="34"/>
      <c r="H1" s="34"/>
      <c r="I1" s="34"/>
      <c r="J1" s="34"/>
      <c r="K1" s="34"/>
      <c r="L1" s="34"/>
      <c r="M1" s="34"/>
      <c r="N1" s="34"/>
      <c r="O1" s="20"/>
      <c r="P1" s="20"/>
      <c r="Q1" s="20"/>
      <c r="R1" s="20"/>
      <c r="S1" s="162" t="s">
        <v>0</v>
      </c>
      <c r="T1" s="163"/>
      <c r="U1" s="163"/>
      <c r="V1" s="163"/>
      <c r="W1" s="164"/>
      <c r="X1" s="162" t="s">
        <v>1</v>
      </c>
      <c r="Y1" s="163"/>
      <c r="Z1" s="163"/>
      <c r="AA1" s="163"/>
      <c r="AB1" s="164"/>
      <c r="AC1" s="162" t="s">
        <v>2</v>
      </c>
      <c r="AD1" s="163"/>
      <c r="AE1" s="163"/>
      <c r="AF1" s="163"/>
      <c r="AG1" s="164"/>
      <c r="AH1" s="162" t="s">
        <v>3</v>
      </c>
      <c r="AI1" s="163"/>
      <c r="AJ1" s="163"/>
      <c r="AK1" s="163"/>
      <c r="AL1" s="164"/>
      <c r="AM1" s="162" t="s">
        <v>4</v>
      </c>
      <c r="AN1" s="163"/>
      <c r="AO1" s="163"/>
      <c r="AP1" s="164"/>
      <c r="AQ1" s="20"/>
      <c r="AR1" s="21"/>
      <c r="AS1" s="20"/>
      <c r="AT1" s="20"/>
      <c r="AU1" s="20"/>
      <c r="AV1" s="20"/>
      <c r="AW1" s="20"/>
      <c r="AX1" s="20"/>
      <c r="AY1" s="20"/>
    </row>
    <row r="2" spans="1:51" s="29" customFormat="1" ht="66.75" thickBot="1" x14ac:dyDescent="0.3">
      <c r="A2" s="165"/>
      <c r="B2" s="14" t="s">
        <v>6</v>
      </c>
      <c r="C2" s="14" t="s">
        <v>7</v>
      </c>
      <c r="D2" s="14" t="s">
        <v>8</v>
      </c>
      <c r="E2" s="22" t="s">
        <v>9</v>
      </c>
      <c r="F2" s="22" t="s">
        <v>10</v>
      </c>
      <c r="G2" s="22" t="s">
        <v>11</v>
      </c>
      <c r="H2" s="23" t="s">
        <v>12</v>
      </c>
      <c r="I2" s="24" t="s">
        <v>13</v>
      </c>
      <c r="J2" s="22" t="s">
        <v>14</v>
      </c>
      <c r="K2" s="23" t="s">
        <v>15</v>
      </c>
      <c r="L2" s="24" t="s">
        <v>16</v>
      </c>
      <c r="M2" s="24" t="s">
        <v>17</v>
      </c>
      <c r="N2" s="22" t="s">
        <v>18</v>
      </c>
      <c r="O2" s="35" t="s">
        <v>19</v>
      </c>
      <c r="P2" s="35" t="s">
        <v>20</v>
      </c>
      <c r="Q2" s="35" t="s">
        <v>21</v>
      </c>
      <c r="R2" s="35" t="s">
        <v>22</v>
      </c>
      <c r="S2" s="35" t="s">
        <v>23</v>
      </c>
      <c r="T2" s="36" t="s">
        <v>24</v>
      </c>
      <c r="U2" s="36" t="s">
        <v>25</v>
      </c>
      <c r="V2" s="37" t="s">
        <v>24</v>
      </c>
      <c r="W2" s="36" t="s">
        <v>26</v>
      </c>
      <c r="X2" s="35" t="s">
        <v>27</v>
      </c>
      <c r="Y2" s="35" t="s">
        <v>28</v>
      </c>
      <c r="Z2" s="35" t="s">
        <v>29</v>
      </c>
      <c r="AA2" s="35" t="s">
        <v>28</v>
      </c>
      <c r="AB2" s="38" t="s">
        <v>30</v>
      </c>
      <c r="AC2" s="35" t="s">
        <v>31</v>
      </c>
      <c r="AD2" s="35" t="s">
        <v>32</v>
      </c>
      <c r="AE2" s="35" t="s">
        <v>33</v>
      </c>
      <c r="AF2" s="35" t="s">
        <v>32</v>
      </c>
      <c r="AG2" s="38" t="s">
        <v>34</v>
      </c>
      <c r="AH2" s="35" t="s">
        <v>35</v>
      </c>
      <c r="AI2" s="35" t="s">
        <v>36</v>
      </c>
      <c r="AJ2" s="35" t="s">
        <v>37</v>
      </c>
      <c r="AK2" s="35" t="s">
        <v>36</v>
      </c>
      <c r="AL2" s="35" t="s">
        <v>38</v>
      </c>
      <c r="AM2" s="35" t="s">
        <v>39</v>
      </c>
      <c r="AN2" s="35" t="s">
        <v>40</v>
      </c>
      <c r="AO2" s="35" t="s">
        <v>41</v>
      </c>
      <c r="AP2" s="35" t="s">
        <v>40</v>
      </c>
      <c r="AQ2" s="35" t="s">
        <v>42</v>
      </c>
      <c r="AR2" s="39" t="s">
        <v>43</v>
      </c>
      <c r="AS2" s="35" t="s">
        <v>44</v>
      </c>
      <c r="AT2" s="35" t="s">
        <v>45</v>
      </c>
      <c r="AU2" s="35" t="s">
        <v>46</v>
      </c>
      <c r="AV2" s="35" t="s">
        <v>47</v>
      </c>
      <c r="AW2" s="35" t="s">
        <v>48</v>
      </c>
      <c r="AX2" s="35" t="s">
        <v>49</v>
      </c>
      <c r="AY2" s="35" t="s">
        <v>50</v>
      </c>
    </row>
    <row r="3" spans="1:51" ht="173.25" x14ac:dyDescent="0.25">
      <c r="A3" s="79"/>
      <c r="B3" s="80" t="s">
        <v>65</v>
      </c>
      <c r="C3" s="80" t="s">
        <v>52</v>
      </c>
      <c r="D3" s="80">
        <v>1</v>
      </c>
      <c r="E3" s="80" t="s">
        <v>66</v>
      </c>
      <c r="F3" s="25" t="s">
        <v>67</v>
      </c>
      <c r="G3" s="80">
        <v>11101</v>
      </c>
      <c r="H3" s="25" t="s">
        <v>55</v>
      </c>
      <c r="I3" s="80" t="s">
        <v>56</v>
      </c>
      <c r="J3" s="80" t="s">
        <v>56</v>
      </c>
      <c r="K3" s="80" t="s">
        <v>56</v>
      </c>
      <c r="L3" s="80" t="s">
        <v>57</v>
      </c>
      <c r="M3" s="80" t="s">
        <v>68</v>
      </c>
      <c r="N3" s="80" t="s">
        <v>69</v>
      </c>
      <c r="O3" s="88">
        <v>0</v>
      </c>
      <c r="P3" s="86">
        <v>15312.96</v>
      </c>
      <c r="Q3" s="86">
        <v>0</v>
      </c>
      <c r="R3" s="86">
        <v>5890.74</v>
      </c>
      <c r="S3" s="88">
        <v>0</v>
      </c>
      <c r="T3" s="81" t="s">
        <v>56</v>
      </c>
      <c r="U3" s="88">
        <v>10700</v>
      </c>
      <c r="V3" s="81" t="s">
        <v>1523</v>
      </c>
      <c r="W3" s="88">
        <v>0</v>
      </c>
      <c r="X3" s="88">
        <v>0</v>
      </c>
      <c r="Y3" s="81" t="s">
        <v>56</v>
      </c>
      <c r="Z3" s="88">
        <v>2800</v>
      </c>
      <c r="AA3" s="81" t="s">
        <v>1524</v>
      </c>
      <c r="AB3" s="88">
        <v>0</v>
      </c>
      <c r="AC3" s="88">
        <v>0</v>
      </c>
      <c r="AD3" s="81" t="s">
        <v>56</v>
      </c>
      <c r="AE3" s="88">
        <v>2100</v>
      </c>
      <c r="AF3" s="81" t="s">
        <v>1525</v>
      </c>
      <c r="AG3" s="88">
        <v>0</v>
      </c>
      <c r="AH3" s="88">
        <v>0</v>
      </c>
      <c r="AI3" s="81" t="s">
        <v>56</v>
      </c>
      <c r="AJ3" s="88">
        <v>0</v>
      </c>
      <c r="AK3" s="81" t="s">
        <v>56</v>
      </c>
      <c r="AL3" s="88">
        <v>0</v>
      </c>
      <c r="AM3" s="88">
        <v>0</v>
      </c>
      <c r="AN3" s="81" t="s">
        <v>56</v>
      </c>
      <c r="AO3" s="88">
        <v>0</v>
      </c>
      <c r="AP3" s="81" t="s">
        <v>56</v>
      </c>
      <c r="AQ3" s="86">
        <f t="shared" ref="AQ3:AQ63" si="0">O3+Q3+S3+X3+AC3+AH3+AM3</f>
        <v>0</v>
      </c>
      <c r="AR3" s="89">
        <f t="shared" ref="AR3:AR63" si="1">P3+R3+U3+W3+Z3+AB3+AE3+AG3+AJ3+AL3+AO3</f>
        <v>36803.699999999997</v>
      </c>
      <c r="AS3" s="82" t="s">
        <v>60</v>
      </c>
      <c r="AT3" s="90">
        <v>0</v>
      </c>
      <c r="AU3" s="90">
        <v>0</v>
      </c>
      <c r="AV3" s="90">
        <v>0</v>
      </c>
      <c r="AW3" s="90">
        <v>0</v>
      </c>
      <c r="AX3" s="90">
        <v>0</v>
      </c>
      <c r="AY3" s="90">
        <v>0</v>
      </c>
    </row>
    <row r="4" spans="1:51" ht="78.75" x14ac:dyDescent="0.25">
      <c r="A4" s="79"/>
      <c r="B4" s="83" t="s">
        <v>87</v>
      </c>
      <c r="C4" s="80" t="s">
        <v>324</v>
      </c>
      <c r="D4" s="80" t="s">
        <v>1575</v>
      </c>
      <c r="E4" s="80" t="s">
        <v>968</v>
      </c>
      <c r="F4" s="84" t="s">
        <v>969</v>
      </c>
      <c r="G4" s="80">
        <v>42100</v>
      </c>
      <c r="H4" s="84" t="s">
        <v>970</v>
      </c>
      <c r="I4" s="80" t="s">
        <v>56</v>
      </c>
      <c r="J4" s="80" t="s">
        <v>56</v>
      </c>
      <c r="K4" s="80" t="s">
        <v>56</v>
      </c>
      <c r="L4" s="80" t="s">
        <v>104</v>
      </c>
      <c r="M4" s="85" t="s">
        <v>971</v>
      </c>
      <c r="N4" s="83" t="s">
        <v>972</v>
      </c>
      <c r="O4" s="88">
        <v>0</v>
      </c>
      <c r="P4" s="88">
        <v>14866.48</v>
      </c>
      <c r="Q4" s="88">
        <v>0</v>
      </c>
      <c r="R4" s="88">
        <v>298000</v>
      </c>
      <c r="S4" s="88">
        <v>0</v>
      </c>
      <c r="T4" s="81" t="s">
        <v>56</v>
      </c>
      <c r="U4" s="88">
        <v>200000</v>
      </c>
      <c r="V4" s="81" t="s">
        <v>973</v>
      </c>
      <c r="W4" s="88">
        <v>0</v>
      </c>
      <c r="X4" s="88">
        <v>0</v>
      </c>
      <c r="Y4" s="81" t="s">
        <v>56</v>
      </c>
      <c r="Z4" s="88">
        <v>200000</v>
      </c>
      <c r="AA4" s="81" t="s">
        <v>973</v>
      </c>
      <c r="AB4" s="88">
        <v>0</v>
      </c>
      <c r="AC4" s="88">
        <v>0</v>
      </c>
      <c r="AD4" s="81" t="s">
        <v>56</v>
      </c>
      <c r="AE4" s="88">
        <v>200000</v>
      </c>
      <c r="AF4" s="81" t="s">
        <v>973</v>
      </c>
      <c r="AG4" s="88">
        <v>0</v>
      </c>
      <c r="AH4" s="88">
        <v>0</v>
      </c>
      <c r="AI4" s="81" t="s">
        <v>56</v>
      </c>
      <c r="AJ4" s="88">
        <v>200000</v>
      </c>
      <c r="AK4" s="81" t="s">
        <v>973</v>
      </c>
      <c r="AL4" s="88">
        <v>0</v>
      </c>
      <c r="AM4" s="88">
        <v>0</v>
      </c>
      <c r="AN4" s="81" t="s">
        <v>56</v>
      </c>
      <c r="AO4" s="88">
        <v>0</v>
      </c>
      <c r="AP4" s="81" t="s">
        <v>56</v>
      </c>
      <c r="AQ4" s="86">
        <f t="shared" si="0"/>
        <v>0</v>
      </c>
      <c r="AR4" s="89">
        <f t="shared" si="1"/>
        <v>1112866.48</v>
      </c>
      <c r="AS4" s="82"/>
      <c r="AT4" s="90">
        <v>0</v>
      </c>
      <c r="AU4" s="90">
        <v>0</v>
      </c>
      <c r="AV4" s="90">
        <v>0</v>
      </c>
      <c r="AW4" s="90">
        <v>0</v>
      </c>
      <c r="AX4" s="90">
        <v>0</v>
      </c>
      <c r="AY4" s="90">
        <v>0</v>
      </c>
    </row>
    <row r="5" spans="1:51" ht="47.25" x14ac:dyDescent="0.25">
      <c r="A5" s="79"/>
      <c r="B5" s="83" t="s">
        <v>51</v>
      </c>
      <c r="C5" s="80" t="s">
        <v>52</v>
      </c>
      <c r="D5" s="80">
        <v>1</v>
      </c>
      <c r="E5" s="80" t="s">
        <v>53</v>
      </c>
      <c r="F5" s="84" t="s">
        <v>54</v>
      </c>
      <c r="G5" s="80">
        <v>11101</v>
      </c>
      <c r="H5" s="84" t="s">
        <v>55</v>
      </c>
      <c r="I5" s="80" t="s">
        <v>56</v>
      </c>
      <c r="J5" s="80" t="s">
        <v>56</v>
      </c>
      <c r="K5" s="80" t="s">
        <v>56</v>
      </c>
      <c r="L5" s="80" t="s">
        <v>57</v>
      </c>
      <c r="M5" s="83" t="s">
        <v>58</v>
      </c>
      <c r="N5" s="83" t="s">
        <v>59</v>
      </c>
      <c r="O5" s="88">
        <v>0</v>
      </c>
      <c r="P5" s="86">
        <v>18872.47</v>
      </c>
      <c r="Q5" s="86">
        <v>0</v>
      </c>
      <c r="R5" s="86">
        <v>2104.36</v>
      </c>
      <c r="S5" s="88">
        <v>0</v>
      </c>
      <c r="T5" s="81" t="s">
        <v>56</v>
      </c>
      <c r="U5" s="88">
        <v>1700</v>
      </c>
      <c r="V5" s="81" t="s">
        <v>1521</v>
      </c>
      <c r="W5" s="88">
        <v>0</v>
      </c>
      <c r="X5" s="88">
        <v>0</v>
      </c>
      <c r="Y5" s="81" t="s">
        <v>56</v>
      </c>
      <c r="Z5" s="88">
        <v>2600</v>
      </c>
      <c r="AA5" s="81" t="s">
        <v>1522</v>
      </c>
      <c r="AB5" s="88">
        <v>0</v>
      </c>
      <c r="AC5" s="88">
        <v>0</v>
      </c>
      <c r="AD5" s="81" t="s">
        <v>56</v>
      </c>
      <c r="AE5" s="88">
        <v>0</v>
      </c>
      <c r="AF5" s="81" t="s">
        <v>56</v>
      </c>
      <c r="AG5" s="88">
        <v>0</v>
      </c>
      <c r="AH5" s="88">
        <v>0</v>
      </c>
      <c r="AI5" s="81" t="s">
        <v>56</v>
      </c>
      <c r="AJ5" s="88">
        <v>0</v>
      </c>
      <c r="AK5" s="81" t="s">
        <v>56</v>
      </c>
      <c r="AL5" s="88">
        <v>0</v>
      </c>
      <c r="AM5" s="88">
        <v>0</v>
      </c>
      <c r="AN5" s="81" t="s">
        <v>56</v>
      </c>
      <c r="AO5" s="88">
        <v>0</v>
      </c>
      <c r="AP5" s="81" t="s">
        <v>56</v>
      </c>
      <c r="AQ5" s="86">
        <f t="shared" si="0"/>
        <v>0</v>
      </c>
      <c r="AR5" s="89">
        <f t="shared" si="1"/>
        <v>25276.83</v>
      </c>
      <c r="AS5" s="82" t="s">
        <v>60</v>
      </c>
      <c r="AT5" s="90">
        <v>0</v>
      </c>
      <c r="AU5" s="90">
        <v>0</v>
      </c>
      <c r="AV5" s="90">
        <v>0</v>
      </c>
      <c r="AW5" s="90">
        <v>0</v>
      </c>
      <c r="AX5" s="90">
        <v>0</v>
      </c>
      <c r="AY5" s="90">
        <v>0</v>
      </c>
    </row>
    <row r="6" spans="1:51" ht="47.25" x14ac:dyDescent="0.25">
      <c r="A6" s="79"/>
      <c r="B6" s="83" t="s">
        <v>51</v>
      </c>
      <c r="C6" s="80" t="s">
        <v>52</v>
      </c>
      <c r="D6" s="80">
        <v>1</v>
      </c>
      <c r="E6" s="80" t="s">
        <v>53</v>
      </c>
      <c r="F6" s="84" t="s">
        <v>54</v>
      </c>
      <c r="G6" s="80">
        <v>11101</v>
      </c>
      <c r="H6" s="84" t="s">
        <v>55</v>
      </c>
      <c r="I6" s="80" t="s">
        <v>56</v>
      </c>
      <c r="J6" s="80" t="s">
        <v>56</v>
      </c>
      <c r="K6" s="80" t="s">
        <v>56</v>
      </c>
      <c r="L6" s="80" t="s">
        <v>61</v>
      </c>
      <c r="M6" s="83" t="s">
        <v>62</v>
      </c>
      <c r="N6" s="83" t="s">
        <v>63</v>
      </c>
      <c r="O6" s="88">
        <v>0</v>
      </c>
      <c r="P6" s="86">
        <v>15772.74</v>
      </c>
      <c r="Q6" s="86">
        <v>0</v>
      </c>
      <c r="R6" s="86">
        <v>5435.8</v>
      </c>
      <c r="S6" s="88">
        <v>0</v>
      </c>
      <c r="T6" s="81" t="s">
        <v>56</v>
      </c>
      <c r="U6" s="88">
        <v>1600</v>
      </c>
      <c r="V6" s="81" t="s">
        <v>64</v>
      </c>
      <c r="W6" s="88">
        <v>0</v>
      </c>
      <c r="X6" s="88">
        <v>0</v>
      </c>
      <c r="Y6" s="81" t="s">
        <v>56</v>
      </c>
      <c r="Z6" s="88">
        <v>0</v>
      </c>
      <c r="AA6" s="81" t="s">
        <v>56</v>
      </c>
      <c r="AB6" s="88">
        <v>0</v>
      </c>
      <c r="AC6" s="88">
        <v>0</v>
      </c>
      <c r="AD6" s="81" t="s">
        <v>56</v>
      </c>
      <c r="AE6" s="88">
        <v>0</v>
      </c>
      <c r="AF6" s="81" t="s">
        <v>56</v>
      </c>
      <c r="AG6" s="88">
        <v>0</v>
      </c>
      <c r="AH6" s="88">
        <v>0</v>
      </c>
      <c r="AI6" s="81" t="s">
        <v>56</v>
      </c>
      <c r="AJ6" s="88">
        <v>0</v>
      </c>
      <c r="AK6" s="81" t="s">
        <v>56</v>
      </c>
      <c r="AL6" s="88">
        <v>0</v>
      </c>
      <c r="AM6" s="88">
        <v>0</v>
      </c>
      <c r="AN6" s="81" t="s">
        <v>56</v>
      </c>
      <c r="AO6" s="88">
        <v>0</v>
      </c>
      <c r="AP6" s="81" t="s">
        <v>56</v>
      </c>
      <c r="AQ6" s="86">
        <f t="shared" si="0"/>
        <v>0</v>
      </c>
      <c r="AR6" s="89">
        <f t="shared" si="1"/>
        <v>22808.54</v>
      </c>
      <c r="AS6" s="82" t="s">
        <v>60</v>
      </c>
      <c r="AT6" s="90">
        <v>0</v>
      </c>
      <c r="AU6" s="90">
        <v>0</v>
      </c>
      <c r="AV6" s="90">
        <v>0</v>
      </c>
      <c r="AW6" s="90">
        <v>0</v>
      </c>
      <c r="AX6" s="90">
        <v>0</v>
      </c>
      <c r="AY6" s="90">
        <v>0</v>
      </c>
    </row>
    <row r="7" spans="1:51" ht="110.25" x14ac:dyDescent="0.25">
      <c r="A7" s="79"/>
      <c r="B7" s="83" t="s">
        <v>70</v>
      </c>
      <c r="C7" s="80" t="s">
        <v>52</v>
      </c>
      <c r="D7" s="80">
        <v>1</v>
      </c>
      <c r="E7" s="80" t="s">
        <v>71</v>
      </c>
      <c r="F7" s="84" t="s">
        <v>72</v>
      </c>
      <c r="G7" s="80">
        <v>11101</v>
      </c>
      <c r="H7" s="84" t="s">
        <v>55</v>
      </c>
      <c r="I7" s="80" t="s">
        <v>56</v>
      </c>
      <c r="J7" s="80" t="s">
        <v>56</v>
      </c>
      <c r="K7" s="80" t="s">
        <v>56</v>
      </c>
      <c r="L7" s="80" t="s">
        <v>61</v>
      </c>
      <c r="M7" s="83" t="s">
        <v>73</v>
      </c>
      <c r="N7" s="83" t="s">
        <v>74</v>
      </c>
      <c r="O7" s="88">
        <v>0</v>
      </c>
      <c r="P7" s="86">
        <v>16184.96</v>
      </c>
      <c r="Q7" s="86">
        <v>0</v>
      </c>
      <c r="R7" s="86">
        <v>4404.7700000000004</v>
      </c>
      <c r="S7" s="88">
        <v>0</v>
      </c>
      <c r="T7" s="81" t="s">
        <v>56</v>
      </c>
      <c r="U7" s="88">
        <f>5500+1500+1500</f>
        <v>8500</v>
      </c>
      <c r="V7" s="81" t="s">
        <v>75</v>
      </c>
      <c r="W7" s="88">
        <v>0</v>
      </c>
      <c r="X7" s="88">
        <v>0</v>
      </c>
      <c r="Y7" s="81" t="s">
        <v>56</v>
      </c>
      <c r="Z7" s="88">
        <v>0</v>
      </c>
      <c r="AA7" s="81" t="s">
        <v>56</v>
      </c>
      <c r="AB7" s="88">
        <v>0</v>
      </c>
      <c r="AC7" s="88">
        <v>0</v>
      </c>
      <c r="AD7" s="81" t="s">
        <v>56</v>
      </c>
      <c r="AE7" s="88">
        <v>0</v>
      </c>
      <c r="AF7" s="81" t="s">
        <v>56</v>
      </c>
      <c r="AG7" s="88">
        <v>0</v>
      </c>
      <c r="AH7" s="88">
        <v>0</v>
      </c>
      <c r="AI7" s="81" t="s">
        <v>56</v>
      </c>
      <c r="AJ7" s="88">
        <v>0</v>
      </c>
      <c r="AK7" s="81" t="s">
        <v>56</v>
      </c>
      <c r="AL7" s="88">
        <v>0</v>
      </c>
      <c r="AM7" s="88">
        <v>0</v>
      </c>
      <c r="AN7" s="81" t="s">
        <v>56</v>
      </c>
      <c r="AO7" s="88">
        <v>0</v>
      </c>
      <c r="AP7" s="81" t="s">
        <v>56</v>
      </c>
      <c r="AQ7" s="86">
        <f t="shared" si="0"/>
        <v>0</v>
      </c>
      <c r="AR7" s="89">
        <f t="shared" si="1"/>
        <v>29089.73</v>
      </c>
      <c r="AS7" s="82" t="s">
        <v>60</v>
      </c>
      <c r="AT7" s="90">
        <v>0</v>
      </c>
      <c r="AU7" s="90">
        <v>0</v>
      </c>
      <c r="AV7" s="90">
        <v>0</v>
      </c>
      <c r="AW7" s="90">
        <v>0</v>
      </c>
      <c r="AX7" s="90">
        <v>0</v>
      </c>
      <c r="AY7" s="90">
        <v>0</v>
      </c>
    </row>
    <row r="8" spans="1:51" ht="47.25" x14ac:dyDescent="0.25">
      <c r="A8" s="79"/>
      <c r="B8" s="83" t="s">
        <v>70</v>
      </c>
      <c r="C8" s="80" t="s">
        <v>52</v>
      </c>
      <c r="D8" s="80">
        <v>1</v>
      </c>
      <c r="E8" s="80" t="s">
        <v>83</v>
      </c>
      <c r="F8" s="84" t="s">
        <v>84</v>
      </c>
      <c r="G8" s="80">
        <v>11406</v>
      </c>
      <c r="H8" s="84" t="s">
        <v>78</v>
      </c>
      <c r="I8" s="80" t="s">
        <v>56</v>
      </c>
      <c r="J8" s="80" t="s">
        <v>56</v>
      </c>
      <c r="K8" s="80" t="s">
        <v>56</v>
      </c>
      <c r="L8" s="80" t="s">
        <v>79</v>
      </c>
      <c r="M8" s="80" t="s">
        <v>85</v>
      </c>
      <c r="N8" s="80" t="s">
        <v>86</v>
      </c>
      <c r="O8" s="88">
        <v>0</v>
      </c>
      <c r="P8" s="88">
        <v>0</v>
      </c>
      <c r="Q8" s="88">
        <v>0</v>
      </c>
      <c r="R8" s="86">
        <v>110000</v>
      </c>
      <c r="S8" s="88">
        <v>0</v>
      </c>
      <c r="T8" s="81" t="s">
        <v>56</v>
      </c>
      <c r="U8" s="88">
        <v>0</v>
      </c>
      <c r="V8" s="81" t="s">
        <v>56</v>
      </c>
      <c r="W8" s="88">
        <v>0</v>
      </c>
      <c r="X8" s="88">
        <v>0</v>
      </c>
      <c r="Y8" s="81" t="s">
        <v>56</v>
      </c>
      <c r="Z8" s="88">
        <v>40000</v>
      </c>
      <c r="AA8" s="81" t="s">
        <v>1549</v>
      </c>
      <c r="AB8" s="88">
        <v>0</v>
      </c>
      <c r="AC8" s="88">
        <v>0</v>
      </c>
      <c r="AD8" s="81" t="s">
        <v>56</v>
      </c>
      <c r="AE8" s="88">
        <v>40000</v>
      </c>
      <c r="AF8" s="81" t="s">
        <v>1549</v>
      </c>
      <c r="AG8" s="88">
        <v>0</v>
      </c>
      <c r="AH8" s="88">
        <v>0</v>
      </c>
      <c r="AI8" s="81" t="s">
        <v>56</v>
      </c>
      <c r="AJ8" s="88">
        <v>0</v>
      </c>
      <c r="AK8" s="81" t="s">
        <v>56</v>
      </c>
      <c r="AL8" s="88">
        <v>0</v>
      </c>
      <c r="AM8" s="88">
        <v>0</v>
      </c>
      <c r="AN8" s="81" t="s">
        <v>56</v>
      </c>
      <c r="AO8" s="88">
        <v>0</v>
      </c>
      <c r="AP8" s="81" t="s">
        <v>56</v>
      </c>
      <c r="AQ8" s="86">
        <f t="shared" si="0"/>
        <v>0</v>
      </c>
      <c r="AR8" s="89">
        <f t="shared" si="1"/>
        <v>190000</v>
      </c>
      <c r="AS8" s="82" t="s">
        <v>60</v>
      </c>
      <c r="AT8" s="90">
        <v>0</v>
      </c>
      <c r="AU8" s="90">
        <v>0</v>
      </c>
      <c r="AV8" s="90">
        <v>0</v>
      </c>
      <c r="AW8" s="90">
        <v>0</v>
      </c>
      <c r="AX8" s="90">
        <v>0</v>
      </c>
      <c r="AY8" s="90">
        <v>0</v>
      </c>
    </row>
    <row r="9" spans="1:51" ht="31.5" x14ac:dyDescent="0.25">
      <c r="A9" s="79"/>
      <c r="B9" s="83" t="s">
        <v>70</v>
      </c>
      <c r="C9" s="80" t="s">
        <v>52</v>
      </c>
      <c r="D9" s="80">
        <v>1</v>
      </c>
      <c r="E9" s="80" t="s">
        <v>76</v>
      </c>
      <c r="F9" s="84" t="s">
        <v>77</v>
      </c>
      <c r="G9" s="80">
        <v>11406</v>
      </c>
      <c r="H9" s="84" t="s">
        <v>78</v>
      </c>
      <c r="I9" s="80" t="s">
        <v>56</v>
      </c>
      <c r="J9" s="80" t="s">
        <v>56</v>
      </c>
      <c r="K9" s="80" t="s">
        <v>56</v>
      </c>
      <c r="L9" s="80" t="s">
        <v>79</v>
      </c>
      <c r="M9" s="85" t="s">
        <v>80</v>
      </c>
      <c r="N9" s="27" t="s">
        <v>81</v>
      </c>
      <c r="O9" s="88">
        <v>0</v>
      </c>
      <c r="P9" s="88">
        <v>0</v>
      </c>
      <c r="Q9" s="88">
        <v>0</v>
      </c>
      <c r="R9" s="88">
        <v>0</v>
      </c>
      <c r="S9" s="88">
        <v>0</v>
      </c>
      <c r="T9" s="81" t="s">
        <v>56</v>
      </c>
      <c r="U9" s="88">
        <v>3500</v>
      </c>
      <c r="V9" s="81" t="s">
        <v>82</v>
      </c>
      <c r="W9" s="88">
        <v>0</v>
      </c>
      <c r="X9" s="88">
        <v>0</v>
      </c>
      <c r="Y9" s="81" t="s">
        <v>56</v>
      </c>
      <c r="Z9" s="88">
        <v>0</v>
      </c>
      <c r="AA9" s="81" t="s">
        <v>56</v>
      </c>
      <c r="AB9" s="88">
        <v>0</v>
      </c>
      <c r="AC9" s="88">
        <v>0</v>
      </c>
      <c r="AD9" s="81" t="s">
        <v>56</v>
      </c>
      <c r="AE9" s="88">
        <v>0</v>
      </c>
      <c r="AF9" s="81" t="s">
        <v>56</v>
      </c>
      <c r="AG9" s="88">
        <v>0</v>
      </c>
      <c r="AH9" s="88">
        <v>0</v>
      </c>
      <c r="AI9" s="81" t="s">
        <v>56</v>
      </c>
      <c r="AJ9" s="88">
        <v>0</v>
      </c>
      <c r="AK9" s="81" t="s">
        <v>56</v>
      </c>
      <c r="AL9" s="88">
        <v>0</v>
      </c>
      <c r="AM9" s="88">
        <v>0</v>
      </c>
      <c r="AN9" s="81" t="s">
        <v>56</v>
      </c>
      <c r="AO9" s="88">
        <v>0</v>
      </c>
      <c r="AP9" s="81" t="s">
        <v>56</v>
      </c>
      <c r="AQ9" s="86">
        <f t="shared" si="0"/>
        <v>0</v>
      </c>
      <c r="AR9" s="89">
        <f t="shared" si="1"/>
        <v>3500</v>
      </c>
      <c r="AS9" s="82" t="s">
        <v>60</v>
      </c>
      <c r="AT9" s="90">
        <v>0</v>
      </c>
      <c r="AU9" s="90">
        <v>0</v>
      </c>
      <c r="AV9" s="90">
        <v>0</v>
      </c>
      <c r="AW9" s="90">
        <v>0</v>
      </c>
      <c r="AX9" s="90">
        <v>0</v>
      </c>
      <c r="AY9" s="90">
        <v>0</v>
      </c>
    </row>
    <row r="10" spans="1:51" ht="47.25" x14ac:dyDescent="0.25">
      <c r="A10" s="79"/>
      <c r="B10" s="83" t="s">
        <v>52</v>
      </c>
      <c r="C10" s="80" t="s">
        <v>52</v>
      </c>
      <c r="D10" s="80">
        <v>1</v>
      </c>
      <c r="E10" s="80" t="s">
        <v>101</v>
      </c>
      <c r="F10" s="84" t="s">
        <v>102</v>
      </c>
      <c r="G10" s="80">
        <v>57100</v>
      </c>
      <c r="H10" s="84" t="s">
        <v>90</v>
      </c>
      <c r="I10" s="83">
        <v>23310000</v>
      </c>
      <c r="J10" s="83" t="s">
        <v>103</v>
      </c>
      <c r="K10" s="83" t="s">
        <v>102</v>
      </c>
      <c r="L10" s="80" t="s">
        <v>104</v>
      </c>
      <c r="M10" s="83" t="s">
        <v>105</v>
      </c>
      <c r="N10" s="83" t="s">
        <v>102</v>
      </c>
      <c r="O10" s="88">
        <v>0</v>
      </c>
      <c r="P10" s="88">
        <v>0</v>
      </c>
      <c r="Q10" s="86">
        <v>13000000</v>
      </c>
      <c r="R10" s="86">
        <v>13000000</v>
      </c>
      <c r="S10" s="88">
        <v>0</v>
      </c>
      <c r="T10" s="81" t="s">
        <v>56</v>
      </c>
      <c r="U10" s="88">
        <v>0</v>
      </c>
      <c r="V10" s="81" t="s">
        <v>56</v>
      </c>
      <c r="W10" s="88">
        <v>0</v>
      </c>
      <c r="X10" s="88">
        <v>2000000</v>
      </c>
      <c r="Y10" s="81" t="s">
        <v>102</v>
      </c>
      <c r="Z10" s="88">
        <v>2000000</v>
      </c>
      <c r="AA10" s="81" t="s">
        <v>102</v>
      </c>
      <c r="AB10" s="88">
        <v>0</v>
      </c>
      <c r="AC10" s="88">
        <v>2000000</v>
      </c>
      <c r="AD10" s="81" t="s">
        <v>102</v>
      </c>
      <c r="AE10" s="88">
        <v>2000000</v>
      </c>
      <c r="AF10" s="81" t="s">
        <v>102</v>
      </c>
      <c r="AG10" s="88">
        <v>0</v>
      </c>
      <c r="AH10" s="88">
        <v>1000000</v>
      </c>
      <c r="AI10" s="81" t="s">
        <v>102</v>
      </c>
      <c r="AJ10" s="88">
        <v>1000000</v>
      </c>
      <c r="AK10" s="81" t="s">
        <v>102</v>
      </c>
      <c r="AL10" s="88">
        <v>0</v>
      </c>
      <c r="AM10" s="88">
        <v>0</v>
      </c>
      <c r="AN10" s="81" t="s">
        <v>56</v>
      </c>
      <c r="AO10" s="88">
        <v>0</v>
      </c>
      <c r="AP10" s="81" t="s">
        <v>56</v>
      </c>
      <c r="AQ10" s="86">
        <f t="shared" si="0"/>
        <v>18000000</v>
      </c>
      <c r="AR10" s="89">
        <f t="shared" si="1"/>
        <v>18000000</v>
      </c>
      <c r="AS10" s="82" t="s">
        <v>60</v>
      </c>
      <c r="AT10" s="90">
        <v>0</v>
      </c>
      <c r="AU10" s="90">
        <v>0</v>
      </c>
      <c r="AV10" s="90">
        <v>0</v>
      </c>
      <c r="AW10" s="90">
        <v>0</v>
      </c>
      <c r="AX10" s="90">
        <v>0</v>
      </c>
      <c r="AY10" s="90">
        <v>0</v>
      </c>
    </row>
    <row r="11" spans="1:51" ht="47.25" x14ac:dyDescent="0.25">
      <c r="A11" s="79"/>
      <c r="B11" s="83" t="s">
        <v>87</v>
      </c>
      <c r="C11" s="80" t="s">
        <v>52</v>
      </c>
      <c r="D11" s="80">
        <v>1</v>
      </c>
      <c r="E11" s="80" t="s">
        <v>88</v>
      </c>
      <c r="F11" s="84" t="s">
        <v>89</v>
      </c>
      <c r="G11" s="80">
        <v>57100</v>
      </c>
      <c r="H11" s="84" t="s">
        <v>90</v>
      </c>
      <c r="I11" s="83" t="s">
        <v>56</v>
      </c>
      <c r="J11" s="83" t="s">
        <v>56</v>
      </c>
      <c r="K11" s="83" t="s">
        <v>56</v>
      </c>
      <c r="L11" s="80" t="s">
        <v>91</v>
      </c>
      <c r="M11" s="85" t="s">
        <v>92</v>
      </c>
      <c r="N11" s="83" t="s">
        <v>93</v>
      </c>
      <c r="O11" s="88">
        <v>0</v>
      </c>
      <c r="P11" s="88">
        <v>0</v>
      </c>
      <c r="Q11" s="88">
        <v>0</v>
      </c>
      <c r="R11" s="88">
        <v>0</v>
      </c>
      <c r="S11" s="88">
        <v>0</v>
      </c>
      <c r="T11" s="81" t="s">
        <v>56</v>
      </c>
      <c r="U11" s="88">
        <f>500000+190000</f>
        <v>690000</v>
      </c>
      <c r="V11" s="81" t="s">
        <v>94</v>
      </c>
      <c r="W11" s="88">
        <v>0</v>
      </c>
      <c r="X11" s="88">
        <v>0</v>
      </c>
      <c r="Y11" s="81" t="s">
        <v>56</v>
      </c>
      <c r="Z11" s="88">
        <v>0</v>
      </c>
      <c r="AA11" s="81" t="s">
        <v>56</v>
      </c>
      <c r="AB11" s="88">
        <v>0</v>
      </c>
      <c r="AC11" s="88">
        <v>0</v>
      </c>
      <c r="AD11" s="81" t="s">
        <v>56</v>
      </c>
      <c r="AE11" s="88">
        <v>0</v>
      </c>
      <c r="AF11" s="81" t="s">
        <v>56</v>
      </c>
      <c r="AG11" s="88">
        <v>0</v>
      </c>
      <c r="AH11" s="88">
        <v>0</v>
      </c>
      <c r="AI11" s="81" t="s">
        <v>56</v>
      </c>
      <c r="AJ11" s="88">
        <v>0</v>
      </c>
      <c r="AK11" s="81" t="s">
        <v>56</v>
      </c>
      <c r="AL11" s="88">
        <v>0</v>
      </c>
      <c r="AM11" s="88">
        <v>0</v>
      </c>
      <c r="AN11" s="81" t="s">
        <v>56</v>
      </c>
      <c r="AO11" s="88">
        <v>0</v>
      </c>
      <c r="AP11" s="81" t="s">
        <v>56</v>
      </c>
      <c r="AQ11" s="86">
        <f t="shared" si="0"/>
        <v>0</v>
      </c>
      <c r="AR11" s="89">
        <f t="shared" si="1"/>
        <v>690000</v>
      </c>
      <c r="AS11" s="82" t="s">
        <v>60</v>
      </c>
      <c r="AT11" s="90">
        <v>0</v>
      </c>
      <c r="AU11" s="90">
        <v>0</v>
      </c>
      <c r="AV11" s="90">
        <v>0</v>
      </c>
      <c r="AW11" s="90">
        <v>0</v>
      </c>
      <c r="AX11" s="90">
        <v>0</v>
      </c>
      <c r="AY11" s="90">
        <v>0</v>
      </c>
    </row>
    <row r="12" spans="1:51" ht="63" x14ac:dyDescent="0.25">
      <c r="A12" s="79"/>
      <c r="B12" s="83" t="s">
        <v>52</v>
      </c>
      <c r="C12" s="80" t="s">
        <v>52</v>
      </c>
      <c r="D12" s="80">
        <v>1</v>
      </c>
      <c r="E12" s="80" t="s">
        <v>106</v>
      </c>
      <c r="F12" s="84" t="s">
        <v>107</v>
      </c>
      <c r="G12" s="80">
        <v>57100</v>
      </c>
      <c r="H12" s="84" t="s">
        <v>90</v>
      </c>
      <c r="I12" s="80">
        <v>23310000</v>
      </c>
      <c r="J12" s="80" t="s">
        <v>108</v>
      </c>
      <c r="K12" s="80" t="s">
        <v>109</v>
      </c>
      <c r="L12" s="80" t="s">
        <v>104</v>
      </c>
      <c r="M12" s="83" t="s">
        <v>110</v>
      </c>
      <c r="N12" s="83" t="s">
        <v>109</v>
      </c>
      <c r="O12" s="88">
        <v>0</v>
      </c>
      <c r="P12" s="88">
        <v>0</v>
      </c>
      <c r="Q12" s="88">
        <v>0</v>
      </c>
      <c r="R12" s="88">
        <v>0</v>
      </c>
      <c r="S12" s="88">
        <v>1350000</v>
      </c>
      <c r="T12" s="81" t="s">
        <v>109</v>
      </c>
      <c r="U12" s="88">
        <v>1350000</v>
      </c>
      <c r="V12" s="81" t="s">
        <v>109</v>
      </c>
      <c r="W12" s="88">
        <v>0</v>
      </c>
      <c r="X12" s="88">
        <v>1350000</v>
      </c>
      <c r="Y12" s="81" t="s">
        <v>109</v>
      </c>
      <c r="Z12" s="88">
        <v>1350000</v>
      </c>
      <c r="AA12" s="81" t="s">
        <v>109</v>
      </c>
      <c r="AB12" s="88">
        <v>0</v>
      </c>
      <c r="AC12" s="88">
        <v>0</v>
      </c>
      <c r="AD12" s="81" t="s">
        <v>56</v>
      </c>
      <c r="AE12" s="88">
        <v>0</v>
      </c>
      <c r="AF12" s="81" t="s">
        <v>56</v>
      </c>
      <c r="AG12" s="88">
        <v>0</v>
      </c>
      <c r="AH12" s="88">
        <v>0</v>
      </c>
      <c r="AI12" s="81" t="s">
        <v>56</v>
      </c>
      <c r="AJ12" s="88">
        <v>0</v>
      </c>
      <c r="AK12" s="81" t="s">
        <v>56</v>
      </c>
      <c r="AL12" s="88">
        <v>0</v>
      </c>
      <c r="AM12" s="88">
        <v>0</v>
      </c>
      <c r="AN12" s="81" t="s">
        <v>56</v>
      </c>
      <c r="AO12" s="88">
        <v>0</v>
      </c>
      <c r="AP12" s="81" t="s">
        <v>56</v>
      </c>
      <c r="AQ12" s="86">
        <f t="shared" si="0"/>
        <v>2700000</v>
      </c>
      <c r="AR12" s="89">
        <f t="shared" si="1"/>
        <v>2700000</v>
      </c>
      <c r="AS12" s="82" t="s">
        <v>60</v>
      </c>
      <c r="AT12" s="90">
        <v>0</v>
      </c>
      <c r="AU12" s="90">
        <v>0</v>
      </c>
      <c r="AV12" s="90">
        <v>0</v>
      </c>
      <c r="AW12" s="90">
        <v>0</v>
      </c>
      <c r="AX12" s="90">
        <v>0</v>
      </c>
      <c r="AY12" s="90">
        <v>0</v>
      </c>
    </row>
    <row r="13" spans="1:51" ht="31.5" x14ac:dyDescent="0.25">
      <c r="A13" s="79"/>
      <c r="B13" s="83" t="s">
        <v>70</v>
      </c>
      <c r="C13" s="80" t="s">
        <v>52</v>
      </c>
      <c r="D13" s="80">
        <v>1</v>
      </c>
      <c r="E13" s="80" t="s">
        <v>95</v>
      </c>
      <c r="F13" s="84" t="s">
        <v>96</v>
      </c>
      <c r="G13" s="80">
        <v>57500</v>
      </c>
      <c r="H13" s="84" t="s">
        <v>97</v>
      </c>
      <c r="I13" s="80" t="s">
        <v>56</v>
      </c>
      <c r="J13" s="80" t="s">
        <v>56</v>
      </c>
      <c r="K13" s="80" t="s">
        <v>56</v>
      </c>
      <c r="L13" s="80" t="s">
        <v>61</v>
      </c>
      <c r="M13" s="85" t="s">
        <v>98</v>
      </c>
      <c r="N13" s="83" t="s">
        <v>99</v>
      </c>
      <c r="O13" s="88">
        <v>0</v>
      </c>
      <c r="P13" s="88">
        <v>0</v>
      </c>
      <c r="Q13" s="88">
        <v>0</v>
      </c>
      <c r="R13" s="88">
        <v>0</v>
      </c>
      <c r="S13" s="88">
        <v>0</v>
      </c>
      <c r="T13" s="81" t="s">
        <v>56</v>
      </c>
      <c r="U13" s="88">
        <v>5000</v>
      </c>
      <c r="V13" s="81" t="s">
        <v>100</v>
      </c>
      <c r="W13" s="88">
        <v>0</v>
      </c>
      <c r="X13" s="88">
        <v>0</v>
      </c>
      <c r="Y13" s="81" t="s">
        <v>56</v>
      </c>
      <c r="Z13" s="88">
        <v>5000</v>
      </c>
      <c r="AA13" s="81" t="s">
        <v>100</v>
      </c>
      <c r="AB13" s="88">
        <v>0</v>
      </c>
      <c r="AC13" s="88">
        <v>0</v>
      </c>
      <c r="AD13" s="81" t="s">
        <v>56</v>
      </c>
      <c r="AE13" s="88">
        <v>5000</v>
      </c>
      <c r="AF13" s="81" t="s">
        <v>100</v>
      </c>
      <c r="AG13" s="88">
        <v>0</v>
      </c>
      <c r="AH13" s="88">
        <v>0</v>
      </c>
      <c r="AI13" s="81" t="s">
        <v>56</v>
      </c>
      <c r="AJ13" s="88">
        <v>5000</v>
      </c>
      <c r="AK13" s="81" t="s">
        <v>100</v>
      </c>
      <c r="AL13" s="88">
        <v>0</v>
      </c>
      <c r="AM13" s="88">
        <v>0</v>
      </c>
      <c r="AN13" s="81" t="s">
        <v>56</v>
      </c>
      <c r="AO13" s="88">
        <v>5000</v>
      </c>
      <c r="AP13" s="81" t="s">
        <v>100</v>
      </c>
      <c r="AQ13" s="86">
        <f t="shared" si="0"/>
        <v>0</v>
      </c>
      <c r="AR13" s="89">
        <f t="shared" si="1"/>
        <v>25000</v>
      </c>
      <c r="AS13" s="82" t="s">
        <v>60</v>
      </c>
      <c r="AT13" s="90">
        <v>0</v>
      </c>
      <c r="AU13" s="90">
        <v>0</v>
      </c>
      <c r="AV13" s="90">
        <v>0</v>
      </c>
      <c r="AW13" s="90">
        <v>0</v>
      </c>
      <c r="AX13" s="90">
        <v>0</v>
      </c>
      <c r="AY13" s="90">
        <v>0</v>
      </c>
    </row>
    <row r="14" spans="1:51" ht="31.5" x14ac:dyDescent="0.25">
      <c r="A14" s="79"/>
      <c r="B14" s="83" t="s">
        <v>65</v>
      </c>
      <c r="C14" s="80" t="s">
        <v>70</v>
      </c>
      <c r="D14" s="80">
        <v>1</v>
      </c>
      <c r="E14" s="80" t="s">
        <v>119</v>
      </c>
      <c r="F14" s="83" t="s">
        <v>67</v>
      </c>
      <c r="G14" s="80">
        <v>11200</v>
      </c>
      <c r="H14" s="84" t="s">
        <v>112</v>
      </c>
      <c r="I14" s="80" t="s">
        <v>56</v>
      </c>
      <c r="J14" s="80" t="s">
        <v>56</v>
      </c>
      <c r="K14" s="80" t="s">
        <v>56</v>
      </c>
      <c r="L14" s="80" t="s">
        <v>57</v>
      </c>
      <c r="M14" s="83" t="s">
        <v>120</v>
      </c>
      <c r="N14" s="83" t="s">
        <v>121</v>
      </c>
      <c r="O14" s="88">
        <v>0</v>
      </c>
      <c r="P14" s="88">
        <v>7717.2</v>
      </c>
      <c r="Q14" s="88">
        <v>0</v>
      </c>
      <c r="R14" s="86">
        <v>3642.14</v>
      </c>
      <c r="S14" s="88">
        <v>0</v>
      </c>
      <c r="T14" s="81" t="s">
        <v>56</v>
      </c>
      <c r="U14" s="88">
        <v>800</v>
      </c>
      <c r="V14" s="81" t="s">
        <v>122</v>
      </c>
      <c r="W14" s="88">
        <v>0</v>
      </c>
      <c r="X14" s="88">
        <v>0</v>
      </c>
      <c r="Y14" s="81" t="s">
        <v>56</v>
      </c>
      <c r="Z14" s="88">
        <v>400</v>
      </c>
      <c r="AA14" s="81" t="s">
        <v>123</v>
      </c>
      <c r="AB14" s="88">
        <v>0</v>
      </c>
      <c r="AC14" s="88">
        <v>0</v>
      </c>
      <c r="AD14" s="81" t="s">
        <v>56</v>
      </c>
      <c r="AE14" s="88">
        <v>1300</v>
      </c>
      <c r="AF14" s="81" t="s">
        <v>124</v>
      </c>
      <c r="AG14" s="88">
        <v>0</v>
      </c>
      <c r="AH14" s="88">
        <v>0</v>
      </c>
      <c r="AI14" s="81" t="s">
        <v>56</v>
      </c>
      <c r="AJ14" s="88">
        <v>900</v>
      </c>
      <c r="AK14" s="81" t="s">
        <v>125</v>
      </c>
      <c r="AL14" s="88">
        <v>0</v>
      </c>
      <c r="AM14" s="88">
        <v>0</v>
      </c>
      <c r="AN14" s="81" t="s">
        <v>56</v>
      </c>
      <c r="AO14" s="88">
        <v>0</v>
      </c>
      <c r="AP14" s="81" t="s">
        <v>56</v>
      </c>
      <c r="AQ14" s="86">
        <f t="shared" si="0"/>
        <v>0</v>
      </c>
      <c r="AR14" s="89">
        <f t="shared" si="1"/>
        <v>14759.34</v>
      </c>
      <c r="AS14" s="82" t="s">
        <v>60</v>
      </c>
      <c r="AT14" s="90">
        <v>0</v>
      </c>
      <c r="AU14" s="90">
        <v>0</v>
      </c>
      <c r="AV14" s="90">
        <v>0</v>
      </c>
      <c r="AW14" s="90">
        <v>0</v>
      </c>
      <c r="AX14" s="90">
        <v>0</v>
      </c>
      <c r="AY14" s="90">
        <v>0</v>
      </c>
    </row>
    <row r="15" spans="1:51" ht="31.5" x14ac:dyDescent="0.25">
      <c r="A15" s="79"/>
      <c r="B15" s="83" t="s">
        <v>70</v>
      </c>
      <c r="C15" s="80" t="s">
        <v>70</v>
      </c>
      <c r="D15" s="80">
        <v>1</v>
      </c>
      <c r="E15" s="80" t="s">
        <v>111</v>
      </c>
      <c r="F15" s="83" t="s">
        <v>72</v>
      </c>
      <c r="G15" s="80">
        <v>11200</v>
      </c>
      <c r="H15" s="84" t="s">
        <v>112</v>
      </c>
      <c r="I15" s="80" t="s">
        <v>56</v>
      </c>
      <c r="J15" s="80" t="s">
        <v>56</v>
      </c>
      <c r="K15" s="80" t="s">
        <v>56</v>
      </c>
      <c r="L15" s="80" t="s">
        <v>61</v>
      </c>
      <c r="M15" s="83" t="s">
        <v>113</v>
      </c>
      <c r="N15" s="83" t="s">
        <v>114</v>
      </c>
      <c r="O15" s="88">
        <v>0</v>
      </c>
      <c r="P15" s="88">
        <v>1376.24</v>
      </c>
      <c r="Q15" s="88">
        <v>0</v>
      </c>
      <c r="R15" s="86">
        <v>2223.7600000000002</v>
      </c>
      <c r="S15" s="88">
        <v>0</v>
      </c>
      <c r="T15" s="81" t="s">
        <v>56</v>
      </c>
      <c r="U15" s="88">
        <v>3000</v>
      </c>
      <c r="V15" s="81" t="s">
        <v>115</v>
      </c>
      <c r="W15" s="88">
        <v>0</v>
      </c>
      <c r="X15" s="88">
        <v>0</v>
      </c>
      <c r="Y15" s="81" t="s">
        <v>56</v>
      </c>
      <c r="Z15" s="88">
        <v>3000</v>
      </c>
      <c r="AA15" s="81" t="s">
        <v>116</v>
      </c>
      <c r="AB15" s="88">
        <v>0</v>
      </c>
      <c r="AC15" s="88">
        <v>0</v>
      </c>
      <c r="AD15" s="81" t="s">
        <v>56</v>
      </c>
      <c r="AE15" s="88">
        <v>3000</v>
      </c>
      <c r="AF15" s="81" t="s">
        <v>117</v>
      </c>
      <c r="AG15" s="88">
        <v>0</v>
      </c>
      <c r="AH15" s="88">
        <v>0</v>
      </c>
      <c r="AI15" s="81" t="s">
        <v>56</v>
      </c>
      <c r="AJ15" s="88">
        <v>1500</v>
      </c>
      <c r="AK15" s="81" t="s">
        <v>118</v>
      </c>
      <c r="AL15" s="88">
        <v>0</v>
      </c>
      <c r="AM15" s="88">
        <v>0</v>
      </c>
      <c r="AN15" s="81" t="s">
        <v>56</v>
      </c>
      <c r="AO15" s="88">
        <v>0</v>
      </c>
      <c r="AP15" s="81" t="s">
        <v>56</v>
      </c>
      <c r="AQ15" s="86">
        <f t="shared" si="0"/>
        <v>0</v>
      </c>
      <c r="AR15" s="89">
        <f t="shared" si="1"/>
        <v>14100</v>
      </c>
      <c r="AS15" s="82" t="s">
        <v>60</v>
      </c>
      <c r="AT15" s="90">
        <v>0</v>
      </c>
      <c r="AU15" s="90">
        <v>0</v>
      </c>
      <c r="AV15" s="90">
        <v>0</v>
      </c>
      <c r="AW15" s="90">
        <v>0</v>
      </c>
      <c r="AX15" s="90">
        <v>0</v>
      </c>
      <c r="AY15" s="90">
        <v>0</v>
      </c>
    </row>
    <row r="16" spans="1:51" ht="31.5" x14ac:dyDescent="0.25">
      <c r="A16" s="79"/>
      <c r="B16" s="83" t="s">
        <v>65</v>
      </c>
      <c r="C16" s="80" t="s">
        <v>70</v>
      </c>
      <c r="D16" s="80">
        <v>1</v>
      </c>
      <c r="E16" s="80" t="s">
        <v>130</v>
      </c>
      <c r="F16" s="83" t="s">
        <v>67</v>
      </c>
      <c r="G16" s="80">
        <v>11300</v>
      </c>
      <c r="H16" s="84" t="s">
        <v>127</v>
      </c>
      <c r="I16" s="80" t="s">
        <v>56</v>
      </c>
      <c r="J16" s="80" t="s">
        <v>56</v>
      </c>
      <c r="K16" s="80" t="s">
        <v>56</v>
      </c>
      <c r="L16" s="80" t="s">
        <v>57</v>
      </c>
      <c r="M16" s="83" t="s">
        <v>131</v>
      </c>
      <c r="N16" s="83" t="s">
        <v>121</v>
      </c>
      <c r="O16" s="88">
        <v>0</v>
      </c>
      <c r="P16" s="88">
        <v>93266.6</v>
      </c>
      <c r="Q16" s="88">
        <v>0</v>
      </c>
      <c r="R16" s="88">
        <v>44740.99</v>
      </c>
      <c r="S16" s="88">
        <v>0</v>
      </c>
      <c r="T16" s="81" t="s">
        <v>56</v>
      </c>
      <c r="U16" s="88">
        <v>1400</v>
      </c>
      <c r="V16" s="81" t="s">
        <v>132</v>
      </c>
      <c r="W16" s="88">
        <v>0</v>
      </c>
      <c r="X16" s="88">
        <v>0</v>
      </c>
      <c r="Y16" s="81" t="s">
        <v>56</v>
      </c>
      <c r="Z16" s="88">
        <v>500</v>
      </c>
      <c r="AA16" s="81" t="s">
        <v>133</v>
      </c>
      <c r="AB16" s="88">
        <v>0</v>
      </c>
      <c r="AC16" s="88">
        <v>0</v>
      </c>
      <c r="AD16" s="81" t="s">
        <v>56</v>
      </c>
      <c r="AE16" s="88">
        <v>0</v>
      </c>
      <c r="AF16" s="81" t="s">
        <v>56</v>
      </c>
      <c r="AG16" s="88">
        <v>0</v>
      </c>
      <c r="AH16" s="88">
        <v>0</v>
      </c>
      <c r="AI16" s="81" t="s">
        <v>56</v>
      </c>
      <c r="AJ16" s="88">
        <v>0</v>
      </c>
      <c r="AK16" s="81" t="s">
        <v>56</v>
      </c>
      <c r="AL16" s="88">
        <v>0</v>
      </c>
      <c r="AM16" s="88">
        <v>0</v>
      </c>
      <c r="AN16" s="81" t="s">
        <v>56</v>
      </c>
      <c r="AO16" s="88">
        <v>0</v>
      </c>
      <c r="AP16" s="81" t="s">
        <v>56</v>
      </c>
      <c r="AQ16" s="86">
        <f t="shared" si="0"/>
        <v>0</v>
      </c>
      <c r="AR16" s="89">
        <f t="shared" si="1"/>
        <v>139907.59</v>
      </c>
      <c r="AS16" s="82" t="s">
        <v>60</v>
      </c>
      <c r="AT16" s="90">
        <v>0</v>
      </c>
      <c r="AU16" s="90">
        <v>0</v>
      </c>
      <c r="AV16" s="90">
        <v>0</v>
      </c>
      <c r="AW16" s="90">
        <v>0</v>
      </c>
      <c r="AX16" s="90">
        <v>0</v>
      </c>
      <c r="AY16" s="90">
        <v>0</v>
      </c>
    </row>
    <row r="17" spans="1:51" ht="31.5" x14ac:dyDescent="0.25">
      <c r="A17" s="79"/>
      <c r="B17" s="83" t="s">
        <v>51</v>
      </c>
      <c r="C17" s="80" t="s">
        <v>70</v>
      </c>
      <c r="D17" s="80">
        <v>1</v>
      </c>
      <c r="E17" s="80" t="s">
        <v>134</v>
      </c>
      <c r="F17" s="83" t="s">
        <v>54</v>
      </c>
      <c r="G17" s="80">
        <v>11300</v>
      </c>
      <c r="H17" s="84" t="s">
        <v>127</v>
      </c>
      <c r="I17" s="80" t="s">
        <v>56</v>
      </c>
      <c r="J17" s="80" t="s">
        <v>56</v>
      </c>
      <c r="K17" s="80" t="s">
        <v>56</v>
      </c>
      <c r="L17" s="80" t="s">
        <v>57</v>
      </c>
      <c r="M17" s="83" t="s">
        <v>135</v>
      </c>
      <c r="N17" s="83" t="s">
        <v>54</v>
      </c>
      <c r="O17" s="88">
        <v>0</v>
      </c>
      <c r="P17" s="88">
        <v>0</v>
      </c>
      <c r="Q17" s="88">
        <v>0</v>
      </c>
      <c r="R17" s="86">
        <v>2008.72</v>
      </c>
      <c r="S17" s="88">
        <v>0</v>
      </c>
      <c r="T17" s="81" t="s">
        <v>56</v>
      </c>
      <c r="U17" s="88">
        <v>900</v>
      </c>
      <c r="V17" s="81" t="s">
        <v>136</v>
      </c>
      <c r="W17" s="88">
        <v>0</v>
      </c>
      <c r="X17" s="88">
        <v>0</v>
      </c>
      <c r="Y17" s="81" t="s">
        <v>56</v>
      </c>
      <c r="Z17" s="88">
        <v>0</v>
      </c>
      <c r="AA17" s="81" t="s">
        <v>56</v>
      </c>
      <c r="AB17" s="88">
        <v>0</v>
      </c>
      <c r="AC17" s="88">
        <v>0</v>
      </c>
      <c r="AD17" s="81" t="s">
        <v>56</v>
      </c>
      <c r="AE17" s="88">
        <v>0</v>
      </c>
      <c r="AF17" s="81" t="s">
        <v>56</v>
      </c>
      <c r="AG17" s="88">
        <v>0</v>
      </c>
      <c r="AH17" s="88">
        <v>0</v>
      </c>
      <c r="AI17" s="81" t="s">
        <v>56</v>
      </c>
      <c r="AJ17" s="88">
        <v>0</v>
      </c>
      <c r="AK17" s="81" t="s">
        <v>56</v>
      </c>
      <c r="AL17" s="88">
        <v>0</v>
      </c>
      <c r="AM17" s="88">
        <v>0</v>
      </c>
      <c r="AN17" s="81" t="s">
        <v>56</v>
      </c>
      <c r="AO17" s="88">
        <v>0</v>
      </c>
      <c r="AP17" s="81" t="s">
        <v>56</v>
      </c>
      <c r="AQ17" s="86">
        <f t="shared" si="0"/>
        <v>0</v>
      </c>
      <c r="AR17" s="89">
        <f t="shared" si="1"/>
        <v>2908.7200000000003</v>
      </c>
      <c r="AS17" s="82" t="s">
        <v>60</v>
      </c>
      <c r="AT17" s="90">
        <v>0</v>
      </c>
      <c r="AU17" s="90">
        <v>0</v>
      </c>
      <c r="AV17" s="90">
        <v>0</v>
      </c>
      <c r="AW17" s="90">
        <v>0</v>
      </c>
      <c r="AX17" s="90">
        <v>0</v>
      </c>
      <c r="AY17" s="90">
        <v>0</v>
      </c>
    </row>
    <row r="18" spans="1:51" ht="31.5" x14ac:dyDescent="0.25">
      <c r="A18" s="79"/>
      <c r="B18" s="83" t="s">
        <v>70</v>
      </c>
      <c r="C18" s="80" t="s">
        <v>70</v>
      </c>
      <c r="D18" s="80">
        <v>1</v>
      </c>
      <c r="E18" s="80" t="s">
        <v>126</v>
      </c>
      <c r="F18" s="83" t="s">
        <v>72</v>
      </c>
      <c r="G18" s="80">
        <v>11300</v>
      </c>
      <c r="H18" s="84" t="s">
        <v>127</v>
      </c>
      <c r="I18" s="80" t="s">
        <v>56</v>
      </c>
      <c r="J18" s="80" t="s">
        <v>56</v>
      </c>
      <c r="K18" s="80" t="s">
        <v>56</v>
      </c>
      <c r="L18" s="80" t="s">
        <v>61</v>
      </c>
      <c r="M18" s="83" t="s">
        <v>128</v>
      </c>
      <c r="N18" s="83" t="s">
        <v>114</v>
      </c>
      <c r="O18" s="88">
        <v>0</v>
      </c>
      <c r="P18" s="88">
        <v>7417.86</v>
      </c>
      <c r="Q18" s="88">
        <v>0</v>
      </c>
      <c r="R18" s="88">
        <v>12500</v>
      </c>
      <c r="S18" s="88">
        <v>0</v>
      </c>
      <c r="T18" s="81" t="s">
        <v>56</v>
      </c>
      <c r="U18" s="88">
        <v>1500</v>
      </c>
      <c r="V18" s="81" t="s">
        <v>129</v>
      </c>
      <c r="W18" s="88">
        <v>0</v>
      </c>
      <c r="X18" s="88">
        <v>0</v>
      </c>
      <c r="Y18" s="81" t="s">
        <v>56</v>
      </c>
      <c r="Z18" s="88">
        <v>0</v>
      </c>
      <c r="AA18" s="81" t="s">
        <v>56</v>
      </c>
      <c r="AB18" s="88">
        <v>0</v>
      </c>
      <c r="AC18" s="88">
        <v>0</v>
      </c>
      <c r="AD18" s="81" t="s">
        <v>56</v>
      </c>
      <c r="AE18" s="88">
        <v>0</v>
      </c>
      <c r="AF18" s="81" t="s">
        <v>56</v>
      </c>
      <c r="AG18" s="88">
        <v>0</v>
      </c>
      <c r="AH18" s="88">
        <v>0</v>
      </c>
      <c r="AI18" s="81" t="s">
        <v>56</v>
      </c>
      <c r="AJ18" s="88">
        <v>0</v>
      </c>
      <c r="AK18" s="81" t="s">
        <v>56</v>
      </c>
      <c r="AL18" s="88">
        <v>0</v>
      </c>
      <c r="AM18" s="88">
        <v>0</v>
      </c>
      <c r="AN18" s="81" t="s">
        <v>56</v>
      </c>
      <c r="AO18" s="88">
        <v>0</v>
      </c>
      <c r="AP18" s="81" t="s">
        <v>56</v>
      </c>
      <c r="AQ18" s="86">
        <f t="shared" si="0"/>
        <v>0</v>
      </c>
      <c r="AR18" s="89">
        <f t="shared" si="1"/>
        <v>21417.86</v>
      </c>
      <c r="AS18" s="82" t="s">
        <v>60</v>
      </c>
      <c r="AT18" s="90">
        <v>0</v>
      </c>
      <c r="AU18" s="90">
        <v>0</v>
      </c>
      <c r="AV18" s="90">
        <v>0</v>
      </c>
      <c r="AW18" s="90">
        <v>0</v>
      </c>
      <c r="AX18" s="90">
        <v>0</v>
      </c>
      <c r="AY18" s="90">
        <v>0</v>
      </c>
    </row>
    <row r="19" spans="1:51" ht="31.5" x14ac:dyDescent="0.25">
      <c r="A19" s="79"/>
      <c r="B19" s="83" t="s">
        <v>51</v>
      </c>
      <c r="C19" s="80" t="s">
        <v>70</v>
      </c>
      <c r="D19" s="80">
        <v>1</v>
      </c>
      <c r="E19" s="80" t="s">
        <v>183</v>
      </c>
      <c r="F19" s="83" t="s">
        <v>184</v>
      </c>
      <c r="G19" s="80">
        <v>11404</v>
      </c>
      <c r="H19" s="84" t="s">
        <v>161</v>
      </c>
      <c r="I19" s="80" t="s">
        <v>56</v>
      </c>
      <c r="J19" s="80" t="s">
        <v>56</v>
      </c>
      <c r="K19" s="80" t="s">
        <v>56</v>
      </c>
      <c r="L19" s="80" t="s">
        <v>166</v>
      </c>
      <c r="M19" s="83" t="s">
        <v>185</v>
      </c>
      <c r="N19" s="83" t="s">
        <v>184</v>
      </c>
      <c r="O19" s="88">
        <v>0</v>
      </c>
      <c r="P19" s="88">
        <v>22757.47</v>
      </c>
      <c r="Q19" s="88">
        <v>0</v>
      </c>
      <c r="R19" s="88">
        <v>71842.37</v>
      </c>
      <c r="S19" s="88">
        <v>0</v>
      </c>
      <c r="T19" s="81" t="s">
        <v>56</v>
      </c>
      <c r="U19" s="88">
        <v>20000</v>
      </c>
      <c r="V19" s="81" t="s">
        <v>186</v>
      </c>
      <c r="W19" s="88">
        <v>0</v>
      </c>
      <c r="X19" s="88">
        <v>0</v>
      </c>
      <c r="Y19" s="81" t="s">
        <v>56</v>
      </c>
      <c r="Z19" s="88">
        <v>10000</v>
      </c>
      <c r="AA19" s="81" t="s">
        <v>186</v>
      </c>
      <c r="AB19" s="88">
        <v>0</v>
      </c>
      <c r="AC19" s="88">
        <v>0</v>
      </c>
      <c r="AD19" s="81" t="s">
        <v>56</v>
      </c>
      <c r="AE19" s="88">
        <v>10000</v>
      </c>
      <c r="AF19" s="81" t="s">
        <v>186</v>
      </c>
      <c r="AG19" s="88">
        <v>0</v>
      </c>
      <c r="AH19" s="88">
        <v>0</v>
      </c>
      <c r="AI19" s="81" t="s">
        <v>56</v>
      </c>
      <c r="AJ19" s="88">
        <v>0</v>
      </c>
      <c r="AK19" s="81" t="s">
        <v>56</v>
      </c>
      <c r="AL19" s="88">
        <v>0</v>
      </c>
      <c r="AM19" s="88">
        <v>0</v>
      </c>
      <c r="AN19" s="81" t="s">
        <v>56</v>
      </c>
      <c r="AO19" s="88">
        <v>0</v>
      </c>
      <c r="AP19" s="81" t="s">
        <v>56</v>
      </c>
      <c r="AQ19" s="86">
        <f t="shared" si="0"/>
        <v>0</v>
      </c>
      <c r="AR19" s="89">
        <f t="shared" si="1"/>
        <v>134599.84</v>
      </c>
      <c r="AS19" s="82" t="s">
        <v>60</v>
      </c>
      <c r="AT19" s="90">
        <v>0</v>
      </c>
      <c r="AU19" s="90">
        <v>0</v>
      </c>
      <c r="AV19" s="90">
        <v>0</v>
      </c>
      <c r="AW19" s="90">
        <v>0</v>
      </c>
      <c r="AX19" s="90">
        <v>0</v>
      </c>
      <c r="AY19" s="90">
        <v>0</v>
      </c>
    </row>
    <row r="20" spans="1:51" ht="31.5" x14ac:dyDescent="0.25">
      <c r="A20" s="79"/>
      <c r="B20" s="83" t="s">
        <v>51</v>
      </c>
      <c r="C20" s="80" t="s">
        <v>70</v>
      </c>
      <c r="D20" s="80">
        <v>1</v>
      </c>
      <c r="E20" s="80" t="s">
        <v>164</v>
      </c>
      <c r="F20" s="83" t="s">
        <v>165</v>
      </c>
      <c r="G20" s="80">
        <v>11404</v>
      </c>
      <c r="H20" s="84" t="s">
        <v>161</v>
      </c>
      <c r="I20" s="80" t="s">
        <v>56</v>
      </c>
      <c r="J20" s="80" t="s">
        <v>56</v>
      </c>
      <c r="K20" s="80" t="s">
        <v>56</v>
      </c>
      <c r="L20" s="80" t="s">
        <v>166</v>
      </c>
      <c r="M20" s="83" t="s">
        <v>167</v>
      </c>
      <c r="N20" s="83" t="s">
        <v>165</v>
      </c>
      <c r="O20" s="88">
        <v>0</v>
      </c>
      <c r="P20" s="88">
        <v>0</v>
      </c>
      <c r="Q20" s="88">
        <v>0</v>
      </c>
      <c r="R20" s="88">
        <v>35000</v>
      </c>
      <c r="S20" s="88">
        <v>0</v>
      </c>
      <c r="T20" s="81" t="s">
        <v>56</v>
      </c>
      <c r="U20" s="88">
        <v>5000</v>
      </c>
      <c r="V20" s="81" t="s">
        <v>165</v>
      </c>
      <c r="W20" s="88">
        <v>0</v>
      </c>
      <c r="X20" s="88">
        <v>0</v>
      </c>
      <c r="Y20" s="81" t="s">
        <v>56</v>
      </c>
      <c r="Z20" s="88">
        <v>5000</v>
      </c>
      <c r="AA20" s="81" t="s">
        <v>165</v>
      </c>
      <c r="AB20" s="88">
        <v>0</v>
      </c>
      <c r="AC20" s="88">
        <v>0</v>
      </c>
      <c r="AD20" s="81" t="s">
        <v>56</v>
      </c>
      <c r="AE20" s="88">
        <v>5000</v>
      </c>
      <c r="AF20" s="81" t="s">
        <v>165</v>
      </c>
      <c r="AG20" s="88">
        <v>0</v>
      </c>
      <c r="AH20" s="88">
        <v>0</v>
      </c>
      <c r="AI20" s="81" t="s">
        <v>56</v>
      </c>
      <c r="AJ20" s="88">
        <v>5000</v>
      </c>
      <c r="AK20" s="81" t="s">
        <v>165</v>
      </c>
      <c r="AL20" s="88">
        <v>0</v>
      </c>
      <c r="AM20" s="88">
        <v>0</v>
      </c>
      <c r="AN20" s="81" t="s">
        <v>56</v>
      </c>
      <c r="AO20" s="88">
        <v>0</v>
      </c>
      <c r="AP20" s="81" t="s">
        <v>56</v>
      </c>
      <c r="AQ20" s="86">
        <f t="shared" si="0"/>
        <v>0</v>
      </c>
      <c r="AR20" s="89">
        <f t="shared" si="1"/>
        <v>55000</v>
      </c>
      <c r="AS20" s="82" t="s">
        <v>60</v>
      </c>
      <c r="AT20" s="90">
        <v>0</v>
      </c>
      <c r="AU20" s="90">
        <v>0</v>
      </c>
      <c r="AV20" s="90">
        <v>0</v>
      </c>
      <c r="AW20" s="90">
        <v>0</v>
      </c>
      <c r="AX20" s="90">
        <v>0</v>
      </c>
      <c r="AY20" s="90">
        <v>0</v>
      </c>
    </row>
    <row r="21" spans="1:51" ht="31.5" x14ac:dyDescent="0.25">
      <c r="A21" s="79"/>
      <c r="B21" s="83" t="s">
        <v>51</v>
      </c>
      <c r="C21" s="80" t="s">
        <v>70</v>
      </c>
      <c r="D21" s="80">
        <v>1</v>
      </c>
      <c r="E21" s="80" t="s">
        <v>173</v>
      </c>
      <c r="F21" s="83" t="s">
        <v>174</v>
      </c>
      <c r="G21" s="80">
        <v>11404</v>
      </c>
      <c r="H21" s="84" t="s">
        <v>161</v>
      </c>
      <c r="I21" s="80" t="s">
        <v>56</v>
      </c>
      <c r="J21" s="80" t="s">
        <v>56</v>
      </c>
      <c r="K21" s="80" t="s">
        <v>56</v>
      </c>
      <c r="L21" s="80" t="s">
        <v>61</v>
      </c>
      <c r="M21" s="83" t="s">
        <v>175</v>
      </c>
      <c r="N21" s="83" t="s">
        <v>176</v>
      </c>
      <c r="O21" s="88">
        <v>0</v>
      </c>
      <c r="P21" s="88">
        <v>86859.8</v>
      </c>
      <c r="Q21" s="88">
        <v>0</v>
      </c>
      <c r="R21" s="88">
        <v>135830.88</v>
      </c>
      <c r="S21" s="88">
        <v>0</v>
      </c>
      <c r="T21" s="81" t="s">
        <v>56</v>
      </c>
      <c r="U21" s="88">
        <v>180000</v>
      </c>
      <c r="V21" s="81" t="s">
        <v>177</v>
      </c>
      <c r="W21" s="88">
        <v>0</v>
      </c>
      <c r="X21" s="88">
        <v>0</v>
      </c>
      <c r="Y21" s="81" t="s">
        <v>56</v>
      </c>
      <c r="Z21" s="88">
        <v>40000</v>
      </c>
      <c r="AA21" s="81" t="s">
        <v>177</v>
      </c>
      <c r="AB21" s="88">
        <v>0</v>
      </c>
      <c r="AC21" s="88">
        <v>0</v>
      </c>
      <c r="AD21" s="81" t="s">
        <v>56</v>
      </c>
      <c r="AE21" s="88">
        <v>50000</v>
      </c>
      <c r="AF21" s="81" t="s">
        <v>177</v>
      </c>
      <c r="AG21" s="88">
        <v>0</v>
      </c>
      <c r="AH21" s="88">
        <v>0</v>
      </c>
      <c r="AI21" s="81" t="s">
        <v>56</v>
      </c>
      <c r="AJ21" s="88">
        <v>30000</v>
      </c>
      <c r="AK21" s="81" t="s">
        <v>177</v>
      </c>
      <c r="AL21" s="88">
        <v>0</v>
      </c>
      <c r="AM21" s="88">
        <v>0</v>
      </c>
      <c r="AN21" s="81" t="s">
        <v>56</v>
      </c>
      <c r="AO21" s="88">
        <v>0</v>
      </c>
      <c r="AP21" s="81" t="s">
        <v>56</v>
      </c>
      <c r="AQ21" s="86">
        <f t="shared" si="0"/>
        <v>0</v>
      </c>
      <c r="AR21" s="89">
        <f t="shared" si="1"/>
        <v>522690.68</v>
      </c>
      <c r="AS21" s="82" t="s">
        <v>60</v>
      </c>
      <c r="AT21" s="90">
        <v>0</v>
      </c>
      <c r="AU21" s="90">
        <v>0</v>
      </c>
      <c r="AV21" s="90">
        <v>0</v>
      </c>
      <c r="AW21" s="90">
        <v>0</v>
      </c>
      <c r="AX21" s="90">
        <v>0</v>
      </c>
      <c r="AY21" s="90">
        <v>0</v>
      </c>
    </row>
    <row r="22" spans="1:51" ht="47.25" x14ac:dyDescent="0.25">
      <c r="A22" s="79"/>
      <c r="B22" s="83" t="s">
        <v>51</v>
      </c>
      <c r="C22" s="80" t="s">
        <v>70</v>
      </c>
      <c r="D22" s="80">
        <v>1</v>
      </c>
      <c r="E22" s="80" t="s">
        <v>178</v>
      </c>
      <c r="F22" s="83" t="s">
        <v>179</v>
      </c>
      <c r="G22" s="80">
        <v>11404</v>
      </c>
      <c r="H22" s="84" t="s">
        <v>161</v>
      </c>
      <c r="I22" s="80" t="s">
        <v>56</v>
      </c>
      <c r="J22" s="80" t="s">
        <v>56</v>
      </c>
      <c r="K22" s="80" t="s">
        <v>56</v>
      </c>
      <c r="L22" s="80" t="s">
        <v>57</v>
      </c>
      <c r="M22" s="85" t="s">
        <v>180</v>
      </c>
      <c r="N22" s="83" t="s">
        <v>181</v>
      </c>
      <c r="O22" s="88">
        <v>0</v>
      </c>
      <c r="P22" s="88">
        <v>97863.039999999994</v>
      </c>
      <c r="Q22" s="88">
        <v>0</v>
      </c>
      <c r="R22" s="88">
        <v>0</v>
      </c>
      <c r="S22" s="88">
        <v>0</v>
      </c>
      <c r="T22" s="81" t="s">
        <v>56</v>
      </c>
      <c r="U22" s="88">
        <v>81000</v>
      </c>
      <c r="V22" s="81" t="s">
        <v>182</v>
      </c>
      <c r="W22" s="88">
        <v>0</v>
      </c>
      <c r="X22" s="88">
        <v>0</v>
      </c>
      <c r="Y22" s="81" t="s">
        <v>56</v>
      </c>
      <c r="Z22" s="88">
        <v>81000</v>
      </c>
      <c r="AA22" s="81" t="s">
        <v>182</v>
      </c>
      <c r="AB22" s="88">
        <v>0</v>
      </c>
      <c r="AC22" s="88">
        <v>0</v>
      </c>
      <c r="AD22" s="81" t="s">
        <v>56</v>
      </c>
      <c r="AE22" s="88">
        <v>81000</v>
      </c>
      <c r="AF22" s="81" t="s">
        <v>182</v>
      </c>
      <c r="AG22" s="88">
        <v>0</v>
      </c>
      <c r="AH22" s="88">
        <v>0</v>
      </c>
      <c r="AI22" s="81" t="s">
        <v>56</v>
      </c>
      <c r="AJ22" s="88">
        <v>81000</v>
      </c>
      <c r="AK22" s="81" t="s">
        <v>182</v>
      </c>
      <c r="AL22" s="88">
        <v>0</v>
      </c>
      <c r="AM22" s="88">
        <v>0</v>
      </c>
      <c r="AN22" s="81" t="s">
        <v>56</v>
      </c>
      <c r="AO22" s="88">
        <v>0</v>
      </c>
      <c r="AP22" s="81" t="s">
        <v>56</v>
      </c>
      <c r="AQ22" s="86">
        <f t="shared" si="0"/>
        <v>0</v>
      </c>
      <c r="AR22" s="89">
        <f t="shared" si="1"/>
        <v>421863.04</v>
      </c>
      <c r="AS22" s="82" t="s">
        <v>60</v>
      </c>
      <c r="AT22" s="90">
        <v>0</v>
      </c>
      <c r="AU22" s="90">
        <v>0</v>
      </c>
      <c r="AV22" s="90">
        <v>0</v>
      </c>
      <c r="AW22" s="90">
        <v>0</v>
      </c>
      <c r="AX22" s="90">
        <v>0</v>
      </c>
      <c r="AY22" s="90">
        <v>0</v>
      </c>
    </row>
    <row r="23" spans="1:51" ht="47.25" x14ac:dyDescent="0.25">
      <c r="A23" s="79"/>
      <c r="B23" s="83" t="s">
        <v>51</v>
      </c>
      <c r="C23" s="80" t="s">
        <v>70</v>
      </c>
      <c r="D23" s="80">
        <v>1</v>
      </c>
      <c r="E23" s="80" t="s">
        <v>168</v>
      </c>
      <c r="F23" s="83" t="s">
        <v>169</v>
      </c>
      <c r="G23" s="80">
        <v>11404</v>
      </c>
      <c r="H23" s="84" t="s">
        <v>161</v>
      </c>
      <c r="I23" s="80" t="s">
        <v>56</v>
      </c>
      <c r="J23" s="80" t="s">
        <v>56</v>
      </c>
      <c r="K23" s="80" t="s">
        <v>56</v>
      </c>
      <c r="L23" s="80" t="s">
        <v>61</v>
      </c>
      <c r="M23" s="83" t="s">
        <v>170</v>
      </c>
      <c r="N23" s="83" t="s">
        <v>171</v>
      </c>
      <c r="O23" s="88">
        <v>0</v>
      </c>
      <c r="P23" s="88">
        <v>21456.03</v>
      </c>
      <c r="Q23" s="88">
        <v>0</v>
      </c>
      <c r="R23" s="88">
        <v>15612.48</v>
      </c>
      <c r="S23" s="88">
        <v>0</v>
      </c>
      <c r="T23" s="81" t="s">
        <v>56</v>
      </c>
      <c r="U23" s="88">
        <v>30000</v>
      </c>
      <c r="V23" s="81" t="s">
        <v>172</v>
      </c>
      <c r="W23" s="88">
        <v>0</v>
      </c>
      <c r="X23" s="88">
        <v>0</v>
      </c>
      <c r="Y23" s="81" t="s">
        <v>56</v>
      </c>
      <c r="Z23" s="88">
        <v>10000</v>
      </c>
      <c r="AA23" s="81" t="s">
        <v>171</v>
      </c>
      <c r="AB23" s="88">
        <v>0</v>
      </c>
      <c r="AC23" s="88">
        <v>0</v>
      </c>
      <c r="AD23" s="81" t="s">
        <v>56</v>
      </c>
      <c r="AE23" s="88">
        <v>10000</v>
      </c>
      <c r="AF23" s="81" t="s">
        <v>171</v>
      </c>
      <c r="AG23" s="88">
        <v>0</v>
      </c>
      <c r="AH23" s="88">
        <v>0</v>
      </c>
      <c r="AI23" s="81" t="s">
        <v>56</v>
      </c>
      <c r="AJ23" s="88">
        <v>10000</v>
      </c>
      <c r="AK23" s="81" t="s">
        <v>171</v>
      </c>
      <c r="AL23" s="88">
        <v>0</v>
      </c>
      <c r="AM23" s="88">
        <v>0</v>
      </c>
      <c r="AN23" s="81" t="s">
        <v>56</v>
      </c>
      <c r="AO23" s="88">
        <v>0</v>
      </c>
      <c r="AP23" s="81" t="s">
        <v>56</v>
      </c>
      <c r="AQ23" s="86">
        <f t="shared" si="0"/>
        <v>0</v>
      </c>
      <c r="AR23" s="89">
        <f t="shared" si="1"/>
        <v>97068.51</v>
      </c>
      <c r="AS23" s="82" t="s">
        <v>60</v>
      </c>
      <c r="AT23" s="90">
        <v>0</v>
      </c>
      <c r="AU23" s="90">
        <v>0</v>
      </c>
      <c r="AV23" s="90">
        <v>0</v>
      </c>
      <c r="AW23" s="90">
        <v>0</v>
      </c>
      <c r="AX23" s="90">
        <v>0</v>
      </c>
      <c r="AY23" s="90">
        <v>0</v>
      </c>
    </row>
    <row r="24" spans="1:51" ht="31.5" x14ac:dyDescent="0.25">
      <c r="A24" s="79"/>
      <c r="B24" s="83" t="s">
        <v>70</v>
      </c>
      <c r="C24" s="80" t="s">
        <v>70</v>
      </c>
      <c r="D24" s="80">
        <v>1</v>
      </c>
      <c r="E24" s="80" t="s">
        <v>187</v>
      </c>
      <c r="F24" s="83" t="s">
        <v>72</v>
      </c>
      <c r="G24" s="80">
        <v>11404</v>
      </c>
      <c r="H24" s="84" t="s">
        <v>161</v>
      </c>
      <c r="I24" s="80" t="s">
        <v>56</v>
      </c>
      <c r="J24" s="80" t="s">
        <v>56</v>
      </c>
      <c r="K24" s="80" t="s">
        <v>56</v>
      </c>
      <c r="L24" s="80" t="s">
        <v>61</v>
      </c>
      <c r="M24" s="83" t="s">
        <v>188</v>
      </c>
      <c r="N24" s="83" t="s">
        <v>114</v>
      </c>
      <c r="O24" s="88">
        <v>0</v>
      </c>
      <c r="P24" s="88">
        <v>505.89</v>
      </c>
      <c r="Q24" s="88">
        <v>0</v>
      </c>
      <c r="R24" s="88">
        <v>20000</v>
      </c>
      <c r="S24" s="88">
        <v>0</v>
      </c>
      <c r="T24" s="81" t="s">
        <v>56</v>
      </c>
      <c r="U24" s="88">
        <v>10000</v>
      </c>
      <c r="V24" s="81" t="s">
        <v>189</v>
      </c>
      <c r="W24" s="88">
        <v>0</v>
      </c>
      <c r="X24" s="88">
        <v>0</v>
      </c>
      <c r="Y24" s="81" t="s">
        <v>56</v>
      </c>
      <c r="Z24" s="88">
        <v>10000</v>
      </c>
      <c r="AA24" s="81" t="s">
        <v>189</v>
      </c>
      <c r="AB24" s="88">
        <v>0</v>
      </c>
      <c r="AC24" s="88">
        <v>0</v>
      </c>
      <c r="AD24" s="81" t="s">
        <v>56</v>
      </c>
      <c r="AE24" s="88">
        <v>5000</v>
      </c>
      <c r="AF24" s="81" t="s">
        <v>189</v>
      </c>
      <c r="AG24" s="88">
        <v>0</v>
      </c>
      <c r="AH24" s="88">
        <v>0</v>
      </c>
      <c r="AI24" s="81" t="s">
        <v>56</v>
      </c>
      <c r="AJ24" s="88">
        <v>5000</v>
      </c>
      <c r="AK24" s="81" t="s">
        <v>189</v>
      </c>
      <c r="AL24" s="88">
        <v>0</v>
      </c>
      <c r="AM24" s="88">
        <v>0</v>
      </c>
      <c r="AN24" s="81" t="s">
        <v>56</v>
      </c>
      <c r="AO24" s="88">
        <v>0</v>
      </c>
      <c r="AP24" s="81" t="s">
        <v>56</v>
      </c>
      <c r="AQ24" s="86">
        <f t="shared" si="0"/>
        <v>0</v>
      </c>
      <c r="AR24" s="89">
        <f t="shared" si="1"/>
        <v>50505.89</v>
      </c>
      <c r="AS24" s="82" t="s">
        <v>60</v>
      </c>
      <c r="AT24" s="90">
        <v>0</v>
      </c>
      <c r="AU24" s="90">
        <v>0</v>
      </c>
      <c r="AV24" s="90">
        <v>0</v>
      </c>
      <c r="AW24" s="90">
        <v>0</v>
      </c>
      <c r="AX24" s="90">
        <v>0</v>
      </c>
      <c r="AY24" s="90">
        <v>0</v>
      </c>
    </row>
    <row r="25" spans="1:51" ht="47.25" x14ac:dyDescent="0.25">
      <c r="A25" s="79"/>
      <c r="B25" s="83" t="s">
        <v>51</v>
      </c>
      <c r="C25" s="80" t="s">
        <v>70</v>
      </c>
      <c r="D25" s="80">
        <v>1</v>
      </c>
      <c r="E25" s="80" t="s">
        <v>159</v>
      </c>
      <c r="F25" s="83" t="s">
        <v>160</v>
      </c>
      <c r="G25" s="80">
        <v>11404</v>
      </c>
      <c r="H25" s="84" t="s">
        <v>161</v>
      </c>
      <c r="I25" s="80" t="s">
        <v>56</v>
      </c>
      <c r="J25" s="80" t="s">
        <v>56</v>
      </c>
      <c r="K25" s="80" t="s">
        <v>56</v>
      </c>
      <c r="L25" s="80" t="s">
        <v>61</v>
      </c>
      <c r="M25" s="83" t="s">
        <v>162</v>
      </c>
      <c r="N25" s="83" t="s">
        <v>1494</v>
      </c>
      <c r="O25" s="88">
        <v>0</v>
      </c>
      <c r="P25" s="88">
        <v>9822.5</v>
      </c>
      <c r="Q25" s="88">
        <v>0</v>
      </c>
      <c r="R25" s="88">
        <v>9270.5300000000007</v>
      </c>
      <c r="S25" s="88">
        <v>0</v>
      </c>
      <c r="T25" s="81" t="s">
        <v>56</v>
      </c>
      <c r="U25" s="88">
        <v>20000</v>
      </c>
      <c r="V25" s="81" t="s">
        <v>163</v>
      </c>
      <c r="W25" s="88">
        <v>0</v>
      </c>
      <c r="X25" s="88">
        <v>0</v>
      </c>
      <c r="Y25" s="81" t="s">
        <v>56</v>
      </c>
      <c r="Z25" s="88">
        <v>0</v>
      </c>
      <c r="AA25" s="81" t="s">
        <v>56</v>
      </c>
      <c r="AB25" s="88">
        <v>0</v>
      </c>
      <c r="AC25" s="88">
        <v>0</v>
      </c>
      <c r="AD25" s="81" t="s">
        <v>56</v>
      </c>
      <c r="AE25" s="88">
        <v>10000</v>
      </c>
      <c r="AF25" s="81" t="s">
        <v>163</v>
      </c>
      <c r="AG25" s="88">
        <v>0</v>
      </c>
      <c r="AH25" s="88">
        <v>0</v>
      </c>
      <c r="AI25" s="81" t="s">
        <v>56</v>
      </c>
      <c r="AJ25" s="88">
        <v>0</v>
      </c>
      <c r="AK25" s="81" t="s">
        <v>56</v>
      </c>
      <c r="AL25" s="88">
        <v>0</v>
      </c>
      <c r="AM25" s="88">
        <v>0</v>
      </c>
      <c r="AN25" s="81" t="s">
        <v>56</v>
      </c>
      <c r="AO25" s="88">
        <v>0</v>
      </c>
      <c r="AP25" s="81" t="s">
        <v>56</v>
      </c>
      <c r="AQ25" s="86">
        <f t="shared" si="0"/>
        <v>0</v>
      </c>
      <c r="AR25" s="89">
        <f t="shared" si="1"/>
        <v>49093.03</v>
      </c>
      <c r="AS25" s="82" t="s">
        <v>60</v>
      </c>
      <c r="AT25" s="90">
        <v>0</v>
      </c>
      <c r="AU25" s="90">
        <v>0</v>
      </c>
      <c r="AV25" s="90">
        <v>0</v>
      </c>
      <c r="AW25" s="90">
        <v>0</v>
      </c>
      <c r="AX25" s="90">
        <v>0</v>
      </c>
      <c r="AY25" s="90">
        <v>0</v>
      </c>
    </row>
    <row r="26" spans="1:51" ht="105" x14ac:dyDescent="0.25">
      <c r="A26" s="79"/>
      <c r="B26" s="83" t="s">
        <v>65</v>
      </c>
      <c r="C26" s="80" t="s">
        <v>70</v>
      </c>
      <c r="D26" s="80">
        <v>1</v>
      </c>
      <c r="E26" s="80" t="s">
        <v>145</v>
      </c>
      <c r="F26" s="83" t="s">
        <v>67</v>
      </c>
      <c r="G26" s="80">
        <v>11405</v>
      </c>
      <c r="H26" s="84" t="s">
        <v>139</v>
      </c>
      <c r="I26" s="80" t="s">
        <v>56</v>
      </c>
      <c r="J26" s="80" t="s">
        <v>56</v>
      </c>
      <c r="K26" s="80" t="s">
        <v>56</v>
      </c>
      <c r="L26" s="80" t="s">
        <v>57</v>
      </c>
      <c r="M26" s="83" t="s">
        <v>146</v>
      </c>
      <c r="N26" s="83" t="s">
        <v>121</v>
      </c>
      <c r="O26" s="88">
        <v>0</v>
      </c>
      <c r="P26" s="88">
        <v>8422.7800000000007</v>
      </c>
      <c r="Q26" s="88">
        <v>0</v>
      </c>
      <c r="R26" s="88">
        <v>1521.15</v>
      </c>
      <c r="S26" s="88">
        <v>0</v>
      </c>
      <c r="T26" s="81" t="s">
        <v>56</v>
      </c>
      <c r="U26" s="88">
        <v>7100</v>
      </c>
      <c r="V26" s="26" t="s">
        <v>147</v>
      </c>
      <c r="W26" s="88">
        <v>0</v>
      </c>
      <c r="X26" s="88">
        <v>0</v>
      </c>
      <c r="Y26" s="81" t="s">
        <v>56</v>
      </c>
      <c r="Z26" s="88">
        <v>2300</v>
      </c>
      <c r="AA26" s="81" t="s">
        <v>148</v>
      </c>
      <c r="AB26" s="88">
        <v>0</v>
      </c>
      <c r="AC26" s="88">
        <v>0</v>
      </c>
      <c r="AD26" s="81" t="s">
        <v>56</v>
      </c>
      <c r="AE26" s="88">
        <v>1800</v>
      </c>
      <c r="AF26" s="81" t="s">
        <v>149</v>
      </c>
      <c r="AG26" s="88">
        <v>0</v>
      </c>
      <c r="AH26" s="88">
        <v>0</v>
      </c>
      <c r="AI26" s="81" t="s">
        <v>56</v>
      </c>
      <c r="AJ26" s="88">
        <v>1800</v>
      </c>
      <c r="AK26" s="81" t="s">
        <v>149</v>
      </c>
      <c r="AL26" s="88">
        <v>0</v>
      </c>
      <c r="AM26" s="88">
        <v>0</v>
      </c>
      <c r="AN26" s="81" t="s">
        <v>56</v>
      </c>
      <c r="AO26" s="88">
        <v>0</v>
      </c>
      <c r="AP26" s="81" t="s">
        <v>56</v>
      </c>
      <c r="AQ26" s="86">
        <f t="shared" si="0"/>
        <v>0</v>
      </c>
      <c r="AR26" s="89">
        <f t="shared" si="1"/>
        <v>22943.93</v>
      </c>
      <c r="AS26" s="82" t="s">
        <v>60</v>
      </c>
      <c r="AT26" s="90">
        <v>0</v>
      </c>
      <c r="AU26" s="90">
        <v>0</v>
      </c>
      <c r="AV26" s="90">
        <v>0</v>
      </c>
      <c r="AW26" s="90">
        <v>0</v>
      </c>
      <c r="AX26" s="90">
        <v>0</v>
      </c>
      <c r="AY26" s="90">
        <v>0</v>
      </c>
    </row>
    <row r="27" spans="1:51" ht="31.5" x14ac:dyDescent="0.25">
      <c r="A27" s="79"/>
      <c r="B27" s="83" t="s">
        <v>70</v>
      </c>
      <c r="C27" s="80" t="s">
        <v>70</v>
      </c>
      <c r="D27" s="80">
        <v>1</v>
      </c>
      <c r="E27" s="80" t="s">
        <v>150</v>
      </c>
      <c r="F27" s="83" t="s">
        <v>72</v>
      </c>
      <c r="G27" s="80">
        <v>11405</v>
      </c>
      <c r="H27" s="84" t="s">
        <v>139</v>
      </c>
      <c r="I27" s="80" t="s">
        <v>56</v>
      </c>
      <c r="J27" s="80" t="s">
        <v>56</v>
      </c>
      <c r="K27" s="80" t="s">
        <v>56</v>
      </c>
      <c r="L27" s="80" t="s">
        <v>61</v>
      </c>
      <c r="M27" s="83" t="s">
        <v>151</v>
      </c>
      <c r="N27" s="83" t="s">
        <v>114</v>
      </c>
      <c r="O27" s="88">
        <v>0</v>
      </c>
      <c r="P27" s="88">
        <v>0</v>
      </c>
      <c r="Q27" s="88">
        <v>0</v>
      </c>
      <c r="R27" s="88">
        <v>0</v>
      </c>
      <c r="S27" s="88">
        <v>0</v>
      </c>
      <c r="T27" s="81" t="s">
        <v>56</v>
      </c>
      <c r="U27" s="88">
        <v>5000</v>
      </c>
      <c r="V27" s="81" t="s">
        <v>152</v>
      </c>
      <c r="W27" s="88">
        <v>0</v>
      </c>
      <c r="X27" s="88">
        <v>0</v>
      </c>
      <c r="Y27" s="81" t="s">
        <v>56</v>
      </c>
      <c r="Z27" s="88">
        <v>0</v>
      </c>
      <c r="AA27" s="81" t="s">
        <v>56</v>
      </c>
      <c r="AB27" s="88">
        <v>0</v>
      </c>
      <c r="AC27" s="88">
        <v>0</v>
      </c>
      <c r="AD27" s="81" t="s">
        <v>56</v>
      </c>
      <c r="AE27" s="88">
        <v>0</v>
      </c>
      <c r="AF27" s="81" t="s">
        <v>56</v>
      </c>
      <c r="AG27" s="88">
        <v>0</v>
      </c>
      <c r="AH27" s="88">
        <v>0</v>
      </c>
      <c r="AI27" s="81" t="s">
        <v>56</v>
      </c>
      <c r="AJ27" s="88">
        <v>0</v>
      </c>
      <c r="AK27" s="81" t="s">
        <v>56</v>
      </c>
      <c r="AL27" s="88">
        <v>0</v>
      </c>
      <c r="AM27" s="88">
        <v>0</v>
      </c>
      <c r="AN27" s="81" t="s">
        <v>56</v>
      </c>
      <c r="AO27" s="88">
        <v>0</v>
      </c>
      <c r="AP27" s="81" t="s">
        <v>56</v>
      </c>
      <c r="AQ27" s="86">
        <f t="shared" si="0"/>
        <v>0</v>
      </c>
      <c r="AR27" s="89">
        <f t="shared" si="1"/>
        <v>5000</v>
      </c>
      <c r="AS27" s="82" t="s">
        <v>60</v>
      </c>
      <c r="AT27" s="90">
        <v>0</v>
      </c>
      <c r="AU27" s="90">
        <v>0</v>
      </c>
      <c r="AV27" s="90">
        <v>0</v>
      </c>
      <c r="AW27" s="90">
        <v>0</v>
      </c>
      <c r="AX27" s="90">
        <v>0</v>
      </c>
      <c r="AY27" s="90">
        <v>0</v>
      </c>
    </row>
    <row r="28" spans="1:51" ht="47.25" x14ac:dyDescent="0.25">
      <c r="A28" s="79"/>
      <c r="B28" s="83" t="s">
        <v>137</v>
      </c>
      <c r="C28" s="80" t="s">
        <v>70</v>
      </c>
      <c r="D28" s="80">
        <v>1</v>
      </c>
      <c r="E28" s="80" t="s">
        <v>138</v>
      </c>
      <c r="F28" s="83" t="s">
        <v>54</v>
      </c>
      <c r="G28" s="80">
        <v>11405</v>
      </c>
      <c r="H28" s="84" t="s">
        <v>139</v>
      </c>
      <c r="I28" s="80" t="s">
        <v>56</v>
      </c>
      <c r="J28" s="80" t="s">
        <v>56</v>
      </c>
      <c r="K28" s="80" t="s">
        <v>56</v>
      </c>
      <c r="L28" s="80" t="s">
        <v>57</v>
      </c>
      <c r="M28" s="83" t="s">
        <v>140</v>
      </c>
      <c r="N28" s="83" t="s">
        <v>141</v>
      </c>
      <c r="O28" s="88">
        <v>0</v>
      </c>
      <c r="P28" s="86">
        <v>1561.28</v>
      </c>
      <c r="Q28" s="86">
        <v>0</v>
      </c>
      <c r="R28" s="86">
        <v>1004.36</v>
      </c>
      <c r="S28" s="88">
        <v>0</v>
      </c>
      <c r="T28" s="81" t="s">
        <v>56</v>
      </c>
      <c r="U28" s="88">
        <v>1000</v>
      </c>
      <c r="V28" s="81" t="s">
        <v>142</v>
      </c>
      <c r="W28" s="88">
        <v>0</v>
      </c>
      <c r="X28" s="88">
        <v>0</v>
      </c>
      <c r="Y28" s="81" t="s">
        <v>56</v>
      </c>
      <c r="Z28" s="88">
        <v>0</v>
      </c>
      <c r="AA28" s="81" t="s">
        <v>56</v>
      </c>
      <c r="AB28" s="88">
        <v>0</v>
      </c>
      <c r="AC28" s="88">
        <v>0</v>
      </c>
      <c r="AD28" s="81" t="s">
        <v>56</v>
      </c>
      <c r="AE28" s="88">
        <v>0</v>
      </c>
      <c r="AF28" s="81" t="s">
        <v>56</v>
      </c>
      <c r="AG28" s="88">
        <v>0</v>
      </c>
      <c r="AH28" s="88">
        <v>0</v>
      </c>
      <c r="AI28" s="81" t="s">
        <v>56</v>
      </c>
      <c r="AJ28" s="88">
        <v>0</v>
      </c>
      <c r="AK28" s="81" t="s">
        <v>56</v>
      </c>
      <c r="AL28" s="88">
        <v>0</v>
      </c>
      <c r="AM28" s="88">
        <v>0</v>
      </c>
      <c r="AN28" s="81" t="s">
        <v>56</v>
      </c>
      <c r="AO28" s="88">
        <v>0</v>
      </c>
      <c r="AP28" s="81" t="s">
        <v>56</v>
      </c>
      <c r="AQ28" s="86">
        <f t="shared" si="0"/>
        <v>0</v>
      </c>
      <c r="AR28" s="89">
        <f t="shared" si="1"/>
        <v>3565.64</v>
      </c>
      <c r="AS28" s="82" t="s">
        <v>60</v>
      </c>
      <c r="AT28" s="90">
        <v>0</v>
      </c>
      <c r="AU28" s="90">
        <v>0</v>
      </c>
      <c r="AV28" s="90">
        <v>0</v>
      </c>
      <c r="AW28" s="90">
        <v>0</v>
      </c>
      <c r="AX28" s="90">
        <v>0</v>
      </c>
      <c r="AY28" s="90">
        <v>0</v>
      </c>
    </row>
    <row r="29" spans="1:51" ht="31.5" x14ac:dyDescent="0.25">
      <c r="A29" s="79"/>
      <c r="B29" s="83" t="s">
        <v>51</v>
      </c>
      <c r="C29" s="80" t="s">
        <v>70</v>
      </c>
      <c r="D29" s="80">
        <v>1</v>
      </c>
      <c r="E29" s="80" t="s">
        <v>138</v>
      </c>
      <c r="F29" s="83" t="s">
        <v>54</v>
      </c>
      <c r="G29" s="80">
        <v>11405</v>
      </c>
      <c r="H29" s="84" t="s">
        <v>139</v>
      </c>
      <c r="I29" s="80" t="s">
        <v>56</v>
      </c>
      <c r="J29" s="80" t="s">
        <v>56</v>
      </c>
      <c r="K29" s="80" t="s">
        <v>56</v>
      </c>
      <c r="L29" s="80" t="s">
        <v>61</v>
      </c>
      <c r="M29" s="83" t="s">
        <v>143</v>
      </c>
      <c r="N29" s="83" t="s">
        <v>54</v>
      </c>
      <c r="O29" s="88">
        <v>0</v>
      </c>
      <c r="P29" s="86">
        <v>8294.59</v>
      </c>
      <c r="Q29" s="86">
        <v>0</v>
      </c>
      <c r="R29" s="86">
        <v>9877</v>
      </c>
      <c r="S29" s="88">
        <v>0</v>
      </c>
      <c r="T29" s="81" t="s">
        <v>56</v>
      </c>
      <c r="U29" s="88">
        <v>1500</v>
      </c>
      <c r="V29" s="81" t="s">
        <v>144</v>
      </c>
      <c r="W29" s="88">
        <v>0</v>
      </c>
      <c r="X29" s="88">
        <v>0</v>
      </c>
      <c r="Y29" s="81" t="s">
        <v>56</v>
      </c>
      <c r="Z29" s="88">
        <v>0</v>
      </c>
      <c r="AA29" s="81" t="s">
        <v>56</v>
      </c>
      <c r="AB29" s="88">
        <v>0</v>
      </c>
      <c r="AC29" s="88">
        <v>0</v>
      </c>
      <c r="AD29" s="81" t="s">
        <v>56</v>
      </c>
      <c r="AE29" s="88">
        <v>0</v>
      </c>
      <c r="AF29" s="81" t="s">
        <v>56</v>
      </c>
      <c r="AG29" s="88">
        <v>0</v>
      </c>
      <c r="AH29" s="88">
        <v>0</v>
      </c>
      <c r="AI29" s="81" t="s">
        <v>56</v>
      </c>
      <c r="AJ29" s="88">
        <v>0</v>
      </c>
      <c r="AK29" s="81" t="s">
        <v>56</v>
      </c>
      <c r="AL29" s="88">
        <v>0</v>
      </c>
      <c r="AM29" s="88">
        <v>0</v>
      </c>
      <c r="AN29" s="81" t="s">
        <v>56</v>
      </c>
      <c r="AO29" s="88">
        <v>0</v>
      </c>
      <c r="AP29" s="81" t="s">
        <v>56</v>
      </c>
      <c r="AQ29" s="86">
        <f t="shared" si="0"/>
        <v>0</v>
      </c>
      <c r="AR29" s="89">
        <f t="shared" si="1"/>
        <v>19671.59</v>
      </c>
      <c r="AS29" s="82" t="s">
        <v>60</v>
      </c>
      <c r="AT29" s="90">
        <v>0</v>
      </c>
      <c r="AU29" s="90">
        <v>0</v>
      </c>
      <c r="AV29" s="90">
        <v>0</v>
      </c>
      <c r="AW29" s="90">
        <v>0</v>
      </c>
      <c r="AX29" s="90">
        <v>0</v>
      </c>
      <c r="AY29" s="90">
        <v>0</v>
      </c>
    </row>
    <row r="30" spans="1:51" ht="31.5" x14ac:dyDescent="0.25">
      <c r="A30" s="79"/>
      <c r="B30" s="83" t="s">
        <v>51</v>
      </c>
      <c r="C30" s="80" t="s">
        <v>70</v>
      </c>
      <c r="D30" s="80">
        <v>1</v>
      </c>
      <c r="E30" s="80" t="s">
        <v>153</v>
      </c>
      <c r="F30" s="83" t="s">
        <v>154</v>
      </c>
      <c r="G30" s="80">
        <v>12102</v>
      </c>
      <c r="H30" s="84" t="s">
        <v>155</v>
      </c>
      <c r="I30" s="80" t="s">
        <v>56</v>
      </c>
      <c r="J30" s="80" t="s">
        <v>56</v>
      </c>
      <c r="K30" s="80" t="s">
        <v>56</v>
      </c>
      <c r="L30" s="80" t="s">
        <v>57</v>
      </c>
      <c r="M30" s="83" t="s">
        <v>156</v>
      </c>
      <c r="N30" s="83" t="s">
        <v>157</v>
      </c>
      <c r="O30" s="88">
        <v>0</v>
      </c>
      <c r="P30" s="88">
        <v>2701.3</v>
      </c>
      <c r="Q30" s="88">
        <v>0</v>
      </c>
      <c r="R30" s="88">
        <v>2008.72</v>
      </c>
      <c r="S30" s="88">
        <v>0</v>
      </c>
      <c r="T30" s="81" t="s">
        <v>56</v>
      </c>
      <c r="U30" s="88">
        <v>1300</v>
      </c>
      <c r="V30" s="81" t="s">
        <v>158</v>
      </c>
      <c r="W30" s="88">
        <v>0</v>
      </c>
      <c r="X30" s="88">
        <v>0</v>
      </c>
      <c r="Y30" s="81" t="s">
        <v>56</v>
      </c>
      <c r="Z30" s="88">
        <v>0</v>
      </c>
      <c r="AA30" s="81" t="s">
        <v>56</v>
      </c>
      <c r="AB30" s="88">
        <v>0</v>
      </c>
      <c r="AC30" s="88">
        <v>0</v>
      </c>
      <c r="AD30" s="81" t="s">
        <v>56</v>
      </c>
      <c r="AE30" s="88">
        <v>0</v>
      </c>
      <c r="AF30" s="81" t="s">
        <v>56</v>
      </c>
      <c r="AG30" s="88">
        <v>0</v>
      </c>
      <c r="AH30" s="88">
        <v>0</v>
      </c>
      <c r="AI30" s="81" t="s">
        <v>56</v>
      </c>
      <c r="AJ30" s="88">
        <v>0</v>
      </c>
      <c r="AK30" s="81" t="s">
        <v>56</v>
      </c>
      <c r="AL30" s="88">
        <v>0</v>
      </c>
      <c r="AM30" s="88">
        <v>0</v>
      </c>
      <c r="AN30" s="81" t="s">
        <v>56</v>
      </c>
      <c r="AO30" s="88">
        <v>0</v>
      </c>
      <c r="AP30" s="81" t="s">
        <v>56</v>
      </c>
      <c r="AQ30" s="86">
        <f t="shared" si="0"/>
        <v>0</v>
      </c>
      <c r="AR30" s="89">
        <f t="shared" si="1"/>
        <v>6010.02</v>
      </c>
      <c r="AS30" s="82" t="s">
        <v>60</v>
      </c>
      <c r="AT30" s="90">
        <v>0</v>
      </c>
      <c r="AU30" s="90">
        <v>0</v>
      </c>
      <c r="AV30" s="90">
        <v>0</v>
      </c>
      <c r="AW30" s="90">
        <v>0</v>
      </c>
      <c r="AX30" s="90">
        <v>0</v>
      </c>
      <c r="AY30" s="90">
        <v>0</v>
      </c>
    </row>
    <row r="31" spans="1:51" ht="63" x14ac:dyDescent="0.25">
      <c r="A31" s="79"/>
      <c r="B31" s="80" t="s">
        <v>70</v>
      </c>
      <c r="C31" s="80" t="s">
        <v>87</v>
      </c>
      <c r="D31" s="80">
        <v>1</v>
      </c>
      <c r="E31" s="80" t="s">
        <v>190</v>
      </c>
      <c r="F31" s="84" t="s">
        <v>191</v>
      </c>
      <c r="G31" s="80">
        <v>11600</v>
      </c>
      <c r="H31" s="84" t="s">
        <v>192</v>
      </c>
      <c r="I31" s="83" t="s">
        <v>56</v>
      </c>
      <c r="J31" s="83" t="s">
        <v>56</v>
      </c>
      <c r="K31" s="83" t="s">
        <v>56</v>
      </c>
      <c r="L31" s="80" t="s">
        <v>166</v>
      </c>
      <c r="M31" s="80" t="s">
        <v>193</v>
      </c>
      <c r="N31" s="80" t="s">
        <v>194</v>
      </c>
      <c r="O31" s="88">
        <v>0</v>
      </c>
      <c r="P31" s="88">
        <v>62909.24</v>
      </c>
      <c r="Q31" s="88">
        <v>0</v>
      </c>
      <c r="R31" s="88">
        <v>12900</v>
      </c>
      <c r="S31" s="88">
        <v>0</v>
      </c>
      <c r="T31" s="81" t="s">
        <v>56</v>
      </c>
      <c r="U31" s="88">
        <v>0</v>
      </c>
      <c r="V31" s="81" t="s">
        <v>1518</v>
      </c>
      <c r="W31" s="88">
        <v>0</v>
      </c>
      <c r="X31" s="88">
        <v>0</v>
      </c>
      <c r="Y31" s="81" t="s">
        <v>56</v>
      </c>
      <c r="Z31" s="88">
        <v>15000</v>
      </c>
      <c r="AA31" s="81" t="s">
        <v>195</v>
      </c>
      <c r="AB31" s="88">
        <v>0</v>
      </c>
      <c r="AC31" s="88">
        <v>0</v>
      </c>
      <c r="AD31" s="81" t="s">
        <v>56</v>
      </c>
      <c r="AE31" s="88">
        <v>0</v>
      </c>
      <c r="AF31" s="81" t="s">
        <v>56</v>
      </c>
      <c r="AG31" s="88">
        <v>0</v>
      </c>
      <c r="AH31" s="88">
        <v>0</v>
      </c>
      <c r="AI31" s="81" t="s">
        <v>56</v>
      </c>
      <c r="AJ31" s="88">
        <v>0</v>
      </c>
      <c r="AK31" s="81" t="s">
        <v>56</v>
      </c>
      <c r="AL31" s="88">
        <v>0</v>
      </c>
      <c r="AM31" s="88">
        <v>0</v>
      </c>
      <c r="AN31" s="81" t="s">
        <v>56</v>
      </c>
      <c r="AO31" s="88">
        <v>0</v>
      </c>
      <c r="AP31" s="81" t="s">
        <v>56</v>
      </c>
      <c r="AQ31" s="86">
        <f t="shared" si="0"/>
        <v>0</v>
      </c>
      <c r="AR31" s="89">
        <f t="shared" si="1"/>
        <v>90809.239999999991</v>
      </c>
      <c r="AS31" s="82" t="s">
        <v>60</v>
      </c>
      <c r="AT31" s="90">
        <v>0</v>
      </c>
      <c r="AU31" s="90">
        <v>0</v>
      </c>
      <c r="AV31" s="90">
        <v>0</v>
      </c>
      <c r="AW31" s="90">
        <v>0</v>
      </c>
      <c r="AX31" s="90">
        <v>0</v>
      </c>
      <c r="AY31" s="90">
        <v>0</v>
      </c>
    </row>
    <row r="32" spans="1:51" ht="63" x14ac:dyDescent="0.25">
      <c r="A32" s="79"/>
      <c r="B32" s="83" t="s">
        <v>70</v>
      </c>
      <c r="C32" s="80" t="s">
        <v>87</v>
      </c>
      <c r="D32" s="80">
        <v>1</v>
      </c>
      <c r="E32" s="80" t="s">
        <v>196</v>
      </c>
      <c r="F32" s="84" t="s">
        <v>189</v>
      </c>
      <c r="G32" s="80">
        <v>11600</v>
      </c>
      <c r="H32" s="84" t="s">
        <v>192</v>
      </c>
      <c r="I32" s="80" t="s">
        <v>56</v>
      </c>
      <c r="J32" s="80" t="s">
        <v>56</v>
      </c>
      <c r="K32" s="80" t="s">
        <v>56</v>
      </c>
      <c r="L32" s="80" t="s">
        <v>61</v>
      </c>
      <c r="M32" s="83" t="s">
        <v>197</v>
      </c>
      <c r="N32" s="83" t="s">
        <v>198</v>
      </c>
      <c r="O32" s="88">
        <v>0</v>
      </c>
      <c r="P32" s="88">
        <v>12706.8</v>
      </c>
      <c r="Q32" s="88">
        <v>0</v>
      </c>
      <c r="R32" s="88">
        <v>21300</v>
      </c>
      <c r="S32" s="88">
        <v>0</v>
      </c>
      <c r="T32" s="81" t="s">
        <v>56</v>
      </c>
      <c r="U32" s="88">
        <v>15000</v>
      </c>
      <c r="V32" s="81" t="s">
        <v>199</v>
      </c>
      <c r="W32" s="88">
        <v>0</v>
      </c>
      <c r="X32" s="88">
        <v>0</v>
      </c>
      <c r="Y32" s="81" t="s">
        <v>56</v>
      </c>
      <c r="Z32" s="88">
        <v>5000</v>
      </c>
      <c r="AA32" s="81" t="s">
        <v>199</v>
      </c>
      <c r="AB32" s="88">
        <v>0</v>
      </c>
      <c r="AC32" s="88">
        <v>0</v>
      </c>
      <c r="AD32" s="81" t="s">
        <v>56</v>
      </c>
      <c r="AE32" s="88">
        <v>0</v>
      </c>
      <c r="AF32" s="81" t="s">
        <v>56</v>
      </c>
      <c r="AG32" s="88">
        <v>0</v>
      </c>
      <c r="AH32" s="88">
        <v>0</v>
      </c>
      <c r="AI32" s="81" t="s">
        <v>56</v>
      </c>
      <c r="AJ32" s="88">
        <v>0</v>
      </c>
      <c r="AK32" s="81" t="s">
        <v>56</v>
      </c>
      <c r="AL32" s="88">
        <v>0</v>
      </c>
      <c r="AM32" s="88">
        <v>0</v>
      </c>
      <c r="AN32" s="81" t="s">
        <v>56</v>
      </c>
      <c r="AO32" s="88">
        <v>0</v>
      </c>
      <c r="AP32" s="81" t="s">
        <v>56</v>
      </c>
      <c r="AQ32" s="86">
        <f t="shared" si="0"/>
        <v>0</v>
      </c>
      <c r="AR32" s="89">
        <f t="shared" si="1"/>
        <v>54006.8</v>
      </c>
      <c r="AS32" s="82" t="s">
        <v>60</v>
      </c>
      <c r="AT32" s="90">
        <v>0</v>
      </c>
      <c r="AU32" s="90">
        <v>0</v>
      </c>
      <c r="AV32" s="90">
        <v>0</v>
      </c>
      <c r="AW32" s="90">
        <v>0</v>
      </c>
      <c r="AX32" s="90">
        <v>0</v>
      </c>
      <c r="AY32" s="90">
        <v>0</v>
      </c>
    </row>
    <row r="33" spans="1:51" ht="94.5" x14ac:dyDescent="0.25">
      <c r="A33" s="79"/>
      <c r="B33" s="80" t="s">
        <v>65</v>
      </c>
      <c r="C33" s="80" t="s">
        <v>201</v>
      </c>
      <c r="D33" s="80">
        <v>1</v>
      </c>
      <c r="E33" s="80" t="s">
        <v>383</v>
      </c>
      <c r="F33" s="84" t="s">
        <v>384</v>
      </c>
      <c r="G33" s="80">
        <v>11401</v>
      </c>
      <c r="H33" s="84" t="s">
        <v>203</v>
      </c>
      <c r="I33" s="80" t="s">
        <v>56</v>
      </c>
      <c r="J33" s="80" t="s">
        <v>56</v>
      </c>
      <c r="K33" s="80" t="s">
        <v>56</v>
      </c>
      <c r="L33" s="80" t="s">
        <v>57</v>
      </c>
      <c r="M33" s="85" t="s">
        <v>385</v>
      </c>
      <c r="N33" s="83" t="s">
        <v>386</v>
      </c>
      <c r="O33" s="88">
        <v>0</v>
      </c>
      <c r="P33" s="88">
        <v>83474.11</v>
      </c>
      <c r="Q33" s="88">
        <v>0</v>
      </c>
      <c r="R33" s="88">
        <v>22132.400000000001</v>
      </c>
      <c r="S33" s="88">
        <v>0</v>
      </c>
      <c r="T33" s="81" t="s">
        <v>56</v>
      </c>
      <c r="U33" s="88">
        <v>16000</v>
      </c>
      <c r="V33" s="81" t="s">
        <v>387</v>
      </c>
      <c r="W33" s="88">
        <v>0</v>
      </c>
      <c r="X33" s="88">
        <v>0</v>
      </c>
      <c r="Y33" s="81" t="s">
        <v>56</v>
      </c>
      <c r="Z33" s="88">
        <v>16000</v>
      </c>
      <c r="AA33" s="81" t="s">
        <v>388</v>
      </c>
      <c r="AB33" s="88">
        <v>0</v>
      </c>
      <c r="AC33" s="88">
        <v>0</v>
      </c>
      <c r="AD33" s="81" t="s">
        <v>56</v>
      </c>
      <c r="AE33" s="88">
        <v>25000</v>
      </c>
      <c r="AF33" s="81" t="s">
        <v>389</v>
      </c>
      <c r="AG33" s="88">
        <v>0</v>
      </c>
      <c r="AH33" s="88">
        <v>0</v>
      </c>
      <c r="AI33" s="81" t="s">
        <v>56</v>
      </c>
      <c r="AJ33" s="88">
        <v>15000</v>
      </c>
      <c r="AK33" s="81" t="s">
        <v>388</v>
      </c>
      <c r="AL33" s="88">
        <v>0</v>
      </c>
      <c r="AM33" s="88">
        <v>0</v>
      </c>
      <c r="AN33" s="81" t="s">
        <v>56</v>
      </c>
      <c r="AO33" s="88">
        <v>0</v>
      </c>
      <c r="AP33" s="81" t="s">
        <v>56</v>
      </c>
      <c r="AQ33" s="86">
        <f t="shared" si="0"/>
        <v>0</v>
      </c>
      <c r="AR33" s="89">
        <f t="shared" si="1"/>
        <v>177606.51</v>
      </c>
      <c r="AS33" s="109" t="s">
        <v>60</v>
      </c>
      <c r="AT33" s="111">
        <v>0</v>
      </c>
      <c r="AU33" s="111">
        <v>0</v>
      </c>
      <c r="AV33" s="111">
        <v>0</v>
      </c>
      <c r="AW33" s="111">
        <v>0</v>
      </c>
      <c r="AX33" s="111">
        <v>0</v>
      </c>
      <c r="AY33" s="111">
        <v>0</v>
      </c>
    </row>
    <row r="34" spans="1:51" ht="63" x14ac:dyDescent="0.25">
      <c r="A34" s="79"/>
      <c r="B34" s="80" t="s">
        <v>70</v>
      </c>
      <c r="C34" s="80" t="s">
        <v>201</v>
      </c>
      <c r="D34" s="80">
        <v>1</v>
      </c>
      <c r="E34" s="80" t="s">
        <v>390</v>
      </c>
      <c r="F34" s="84" t="s">
        <v>391</v>
      </c>
      <c r="G34" s="80">
        <v>11401</v>
      </c>
      <c r="H34" s="84" t="s">
        <v>203</v>
      </c>
      <c r="I34" s="80" t="s">
        <v>56</v>
      </c>
      <c r="J34" s="80" t="s">
        <v>56</v>
      </c>
      <c r="K34" s="80" t="s">
        <v>56</v>
      </c>
      <c r="L34" s="80" t="s">
        <v>61</v>
      </c>
      <c r="M34" s="85" t="s">
        <v>392</v>
      </c>
      <c r="N34" s="83" t="s">
        <v>393</v>
      </c>
      <c r="O34" s="88">
        <v>0</v>
      </c>
      <c r="P34" s="88">
        <v>133267.71</v>
      </c>
      <c r="Q34" s="88">
        <v>0</v>
      </c>
      <c r="R34" s="88">
        <v>34758.199999999997</v>
      </c>
      <c r="S34" s="88">
        <v>0</v>
      </c>
      <c r="T34" s="81" t="s">
        <v>56</v>
      </c>
      <c r="U34" s="88">
        <v>30000</v>
      </c>
      <c r="V34" s="81" t="s">
        <v>394</v>
      </c>
      <c r="W34" s="88">
        <v>0</v>
      </c>
      <c r="X34" s="88">
        <v>0</v>
      </c>
      <c r="Y34" s="81" t="s">
        <v>56</v>
      </c>
      <c r="Z34" s="88">
        <v>40000</v>
      </c>
      <c r="AA34" s="81" t="s">
        <v>395</v>
      </c>
      <c r="AB34" s="88">
        <v>0</v>
      </c>
      <c r="AC34" s="88">
        <v>0</v>
      </c>
      <c r="AD34" s="81" t="s">
        <v>56</v>
      </c>
      <c r="AE34" s="88">
        <v>67500</v>
      </c>
      <c r="AF34" s="81" t="s">
        <v>396</v>
      </c>
      <c r="AG34" s="88">
        <v>0</v>
      </c>
      <c r="AH34" s="88">
        <v>0</v>
      </c>
      <c r="AI34" s="81" t="s">
        <v>56</v>
      </c>
      <c r="AJ34" s="88">
        <v>25000</v>
      </c>
      <c r="AK34" s="81" t="s">
        <v>394</v>
      </c>
      <c r="AL34" s="88">
        <v>0</v>
      </c>
      <c r="AM34" s="88">
        <v>0</v>
      </c>
      <c r="AN34" s="81" t="s">
        <v>56</v>
      </c>
      <c r="AO34" s="88">
        <v>0</v>
      </c>
      <c r="AP34" s="81" t="s">
        <v>56</v>
      </c>
      <c r="AQ34" s="86">
        <f t="shared" si="0"/>
        <v>0</v>
      </c>
      <c r="AR34" s="89">
        <f t="shared" si="1"/>
        <v>330525.90999999997</v>
      </c>
      <c r="AS34" s="109" t="s">
        <v>60</v>
      </c>
      <c r="AT34" s="111">
        <v>0</v>
      </c>
      <c r="AU34" s="111">
        <v>0</v>
      </c>
      <c r="AV34" s="111">
        <v>0</v>
      </c>
      <c r="AW34" s="111">
        <v>0</v>
      </c>
      <c r="AX34" s="111">
        <v>0</v>
      </c>
      <c r="AY34" s="111">
        <v>0</v>
      </c>
    </row>
    <row r="35" spans="1:51" ht="47.25" x14ac:dyDescent="0.25">
      <c r="A35" s="79"/>
      <c r="B35" s="80" t="s">
        <v>70</v>
      </c>
      <c r="C35" s="80" t="s">
        <v>201</v>
      </c>
      <c r="D35" s="80">
        <v>1</v>
      </c>
      <c r="E35" s="80" t="s">
        <v>404</v>
      </c>
      <c r="F35" s="84" t="s">
        <v>405</v>
      </c>
      <c r="G35" s="80">
        <v>11401</v>
      </c>
      <c r="H35" s="84" t="s">
        <v>203</v>
      </c>
      <c r="I35" s="83" t="s">
        <v>56</v>
      </c>
      <c r="J35" s="83" t="s">
        <v>56</v>
      </c>
      <c r="K35" s="83" t="s">
        <v>56</v>
      </c>
      <c r="L35" s="80" t="s">
        <v>61</v>
      </c>
      <c r="M35" s="65" t="s">
        <v>406</v>
      </c>
      <c r="N35" s="80" t="s">
        <v>407</v>
      </c>
      <c r="O35" s="88">
        <v>0</v>
      </c>
      <c r="P35" s="88">
        <v>57051.7</v>
      </c>
      <c r="Q35" s="88">
        <v>0</v>
      </c>
      <c r="R35" s="88">
        <v>0</v>
      </c>
      <c r="S35" s="88">
        <v>0</v>
      </c>
      <c r="T35" s="81" t="s">
        <v>56</v>
      </c>
      <c r="U35" s="88">
        <v>5000</v>
      </c>
      <c r="V35" s="81" t="s">
        <v>408</v>
      </c>
      <c r="W35" s="88">
        <v>0</v>
      </c>
      <c r="X35" s="88">
        <v>0</v>
      </c>
      <c r="Y35" s="81" t="s">
        <v>56</v>
      </c>
      <c r="Z35" s="88">
        <v>5000</v>
      </c>
      <c r="AA35" s="81" t="s">
        <v>409</v>
      </c>
      <c r="AB35" s="88">
        <v>0</v>
      </c>
      <c r="AC35" s="88">
        <v>0</v>
      </c>
      <c r="AD35" s="81" t="s">
        <v>56</v>
      </c>
      <c r="AE35" s="88">
        <v>10000</v>
      </c>
      <c r="AF35" s="81" t="s">
        <v>410</v>
      </c>
      <c r="AG35" s="88">
        <v>0</v>
      </c>
      <c r="AH35" s="88">
        <v>0</v>
      </c>
      <c r="AI35" s="81" t="s">
        <v>56</v>
      </c>
      <c r="AJ35" s="88">
        <v>5000</v>
      </c>
      <c r="AK35" s="81" t="s">
        <v>411</v>
      </c>
      <c r="AL35" s="88">
        <v>0</v>
      </c>
      <c r="AM35" s="88">
        <v>0</v>
      </c>
      <c r="AN35" s="81" t="s">
        <v>56</v>
      </c>
      <c r="AO35" s="88">
        <v>0</v>
      </c>
      <c r="AP35" s="81" t="s">
        <v>56</v>
      </c>
      <c r="AQ35" s="86">
        <f t="shared" si="0"/>
        <v>0</v>
      </c>
      <c r="AR35" s="89">
        <f t="shared" si="1"/>
        <v>82051.7</v>
      </c>
      <c r="AS35" s="109" t="s">
        <v>60</v>
      </c>
      <c r="AT35" s="111">
        <v>0</v>
      </c>
      <c r="AU35" s="111">
        <v>0</v>
      </c>
      <c r="AV35" s="111">
        <v>0</v>
      </c>
      <c r="AW35" s="111">
        <v>0</v>
      </c>
      <c r="AX35" s="111">
        <v>0</v>
      </c>
      <c r="AY35" s="111">
        <v>0</v>
      </c>
    </row>
    <row r="36" spans="1:51" ht="31.5" x14ac:dyDescent="0.25">
      <c r="A36" s="79"/>
      <c r="B36" s="80" t="s">
        <v>51</v>
      </c>
      <c r="C36" s="80" t="s">
        <v>201</v>
      </c>
      <c r="D36" s="80">
        <v>1</v>
      </c>
      <c r="E36" s="80" t="s">
        <v>301</v>
      </c>
      <c r="F36" s="84" t="s">
        <v>54</v>
      </c>
      <c r="G36" s="80">
        <v>11401</v>
      </c>
      <c r="H36" s="84" t="s">
        <v>203</v>
      </c>
      <c r="I36" s="80" t="s">
        <v>56</v>
      </c>
      <c r="J36" s="80" t="s">
        <v>56</v>
      </c>
      <c r="K36" s="80" t="s">
        <v>56</v>
      </c>
      <c r="L36" s="80" t="s">
        <v>61</v>
      </c>
      <c r="M36" s="83" t="s">
        <v>302</v>
      </c>
      <c r="N36" s="83" t="s">
        <v>54</v>
      </c>
      <c r="O36" s="88">
        <v>0</v>
      </c>
      <c r="P36" s="88">
        <v>35513.660000000003</v>
      </c>
      <c r="Q36" s="88">
        <v>0</v>
      </c>
      <c r="R36" s="88">
        <v>10000</v>
      </c>
      <c r="S36" s="88">
        <v>0</v>
      </c>
      <c r="T36" s="81" t="s">
        <v>56</v>
      </c>
      <c r="U36" s="88">
        <v>22800</v>
      </c>
      <c r="V36" s="81" t="s">
        <v>303</v>
      </c>
      <c r="W36" s="88">
        <v>0</v>
      </c>
      <c r="X36" s="88">
        <v>0</v>
      </c>
      <c r="Y36" s="81" t="s">
        <v>56</v>
      </c>
      <c r="Z36" s="88">
        <v>0</v>
      </c>
      <c r="AA36" s="81" t="s">
        <v>56</v>
      </c>
      <c r="AB36" s="88">
        <v>0</v>
      </c>
      <c r="AC36" s="88">
        <v>0</v>
      </c>
      <c r="AD36" s="81" t="s">
        <v>56</v>
      </c>
      <c r="AE36" s="88">
        <v>0</v>
      </c>
      <c r="AF36" s="81" t="s">
        <v>56</v>
      </c>
      <c r="AG36" s="88">
        <v>0</v>
      </c>
      <c r="AH36" s="88">
        <v>0</v>
      </c>
      <c r="AI36" s="81" t="s">
        <v>56</v>
      </c>
      <c r="AJ36" s="88">
        <v>0</v>
      </c>
      <c r="AK36" s="81" t="s">
        <v>56</v>
      </c>
      <c r="AL36" s="88">
        <v>0</v>
      </c>
      <c r="AM36" s="88">
        <v>0</v>
      </c>
      <c r="AN36" s="81" t="s">
        <v>56</v>
      </c>
      <c r="AO36" s="88">
        <v>0</v>
      </c>
      <c r="AP36" s="81" t="s">
        <v>56</v>
      </c>
      <c r="AQ36" s="86">
        <f t="shared" si="0"/>
        <v>0</v>
      </c>
      <c r="AR36" s="89">
        <f t="shared" si="1"/>
        <v>68313.66</v>
      </c>
      <c r="AS36" s="109" t="s">
        <v>60</v>
      </c>
      <c r="AT36" s="111">
        <v>0</v>
      </c>
      <c r="AU36" s="111">
        <v>0</v>
      </c>
      <c r="AV36" s="111">
        <v>0</v>
      </c>
      <c r="AW36" s="111">
        <v>0</v>
      </c>
      <c r="AX36" s="111">
        <v>0</v>
      </c>
      <c r="AY36" s="111">
        <v>0</v>
      </c>
    </row>
    <row r="37" spans="1:51" ht="47.25" x14ac:dyDescent="0.25">
      <c r="A37" s="79"/>
      <c r="B37" s="80" t="s">
        <v>70</v>
      </c>
      <c r="C37" s="80" t="s">
        <v>201</v>
      </c>
      <c r="D37" s="80">
        <v>1</v>
      </c>
      <c r="E37" s="80" t="s">
        <v>291</v>
      </c>
      <c r="F37" s="84" t="s">
        <v>292</v>
      </c>
      <c r="G37" s="80">
        <v>11401</v>
      </c>
      <c r="H37" s="84" t="s">
        <v>203</v>
      </c>
      <c r="I37" s="80" t="s">
        <v>56</v>
      </c>
      <c r="J37" s="80" t="s">
        <v>56</v>
      </c>
      <c r="K37" s="80" t="s">
        <v>56</v>
      </c>
      <c r="L37" s="80" t="s">
        <v>166</v>
      </c>
      <c r="M37" s="83" t="s">
        <v>293</v>
      </c>
      <c r="N37" s="83" t="s">
        <v>294</v>
      </c>
      <c r="O37" s="88">
        <v>0</v>
      </c>
      <c r="P37" s="88">
        <v>0</v>
      </c>
      <c r="Q37" s="88">
        <v>0</v>
      </c>
      <c r="R37" s="86">
        <v>13500</v>
      </c>
      <c r="S37" s="88">
        <v>0</v>
      </c>
      <c r="T37" s="81" t="s">
        <v>56</v>
      </c>
      <c r="U37" s="88">
        <v>14000</v>
      </c>
      <c r="V37" s="81" t="s">
        <v>295</v>
      </c>
      <c r="W37" s="88">
        <v>0</v>
      </c>
      <c r="X37" s="88">
        <v>0</v>
      </c>
      <c r="Y37" s="81" t="s">
        <v>56</v>
      </c>
      <c r="Z37" s="88">
        <v>0</v>
      </c>
      <c r="AA37" s="81" t="s">
        <v>56</v>
      </c>
      <c r="AB37" s="88">
        <v>0</v>
      </c>
      <c r="AC37" s="88">
        <v>0</v>
      </c>
      <c r="AD37" s="81" t="s">
        <v>56</v>
      </c>
      <c r="AE37" s="88">
        <v>0</v>
      </c>
      <c r="AF37" s="81" t="s">
        <v>56</v>
      </c>
      <c r="AG37" s="88">
        <v>0</v>
      </c>
      <c r="AH37" s="88">
        <v>0</v>
      </c>
      <c r="AI37" s="81" t="s">
        <v>56</v>
      </c>
      <c r="AJ37" s="88">
        <v>0</v>
      </c>
      <c r="AK37" s="81" t="s">
        <v>56</v>
      </c>
      <c r="AL37" s="88">
        <v>0</v>
      </c>
      <c r="AM37" s="88">
        <v>0</v>
      </c>
      <c r="AN37" s="81" t="s">
        <v>56</v>
      </c>
      <c r="AO37" s="88">
        <v>0</v>
      </c>
      <c r="AP37" s="81" t="s">
        <v>56</v>
      </c>
      <c r="AQ37" s="86">
        <f t="shared" si="0"/>
        <v>0</v>
      </c>
      <c r="AR37" s="89">
        <f t="shared" si="1"/>
        <v>27500</v>
      </c>
      <c r="AS37" s="109" t="s">
        <v>60</v>
      </c>
      <c r="AT37" s="111">
        <v>0</v>
      </c>
      <c r="AU37" s="111">
        <v>0</v>
      </c>
      <c r="AV37" s="111">
        <v>0</v>
      </c>
      <c r="AW37" s="111">
        <v>0</v>
      </c>
      <c r="AX37" s="111">
        <v>0</v>
      </c>
      <c r="AY37" s="111">
        <v>0</v>
      </c>
    </row>
    <row r="38" spans="1:51" ht="47.25" x14ac:dyDescent="0.25">
      <c r="A38" s="79"/>
      <c r="B38" s="80" t="s">
        <v>70</v>
      </c>
      <c r="C38" s="80" t="s">
        <v>201</v>
      </c>
      <c r="D38" s="80">
        <v>1</v>
      </c>
      <c r="E38" s="80" t="s">
        <v>412</v>
      </c>
      <c r="F38" s="84" t="s">
        <v>72</v>
      </c>
      <c r="G38" s="80">
        <v>11401</v>
      </c>
      <c r="H38" s="84" t="s">
        <v>203</v>
      </c>
      <c r="I38" s="83" t="s">
        <v>56</v>
      </c>
      <c r="J38" s="80" t="s">
        <v>56</v>
      </c>
      <c r="K38" s="83" t="s">
        <v>56</v>
      </c>
      <c r="L38" s="80" t="s">
        <v>61</v>
      </c>
      <c r="M38" s="65" t="s">
        <v>413</v>
      </c>
      <c r="N38" s="80" t="s">
        <v>72</v>
      </c>
      <c r="O38" s="88">
        <v>0</v>
      </c>
      <c r="P38" s="88">
        <v>17610.95</v>
      </c>
      <c r="Q38" s="88">
        <v>0</v>
      </c>
      <c r="R38" s="86">
        <v>17763.84</v>
      </c>
      <c r="S38" s="88">
        <v>0</v>
      </c>
      <c r="T38" s="81" t="s">
        <v>56</v>
      </c>
      <c r="U38" s="88">
        <v>1500</v>
      </c>
      <c r="V38" s="81" t="s">
        <v>414</v>
      </c>
      <c r="W38" s="88">
        <v>0</v>
      </c>
      <c r="X38" s="88">
        <v>0</v>
      </c>
      <c r="Y38" s="81" t="s">
        <v>56</v>
      </c>
      <c r="Z38" s="88">
        <v>0</v>
      </c>
      <c r="AA38" s="81" t="s">
        <v>56</v>
      </c>
      <c r="AB38" s="88">
        <v>0</v>
      </c>
      <c r="AC38" s="88">
        <v>0</v>
      </c>
      <c r="AD38" s="81" t="s">
        <v>56</v>
      </c>
      <c r="AE38" s="88">
        <v>0</v>
      </c>
      <c r="AF38" s="81" t="s">
        <v>56</v>
      </c>
      <c r="AG38" s="88">
        <v>0</v>
      </c>
      <c r="AH38" s="88">
        <v>0</v>
      </c>
      <c r="AI38" s="81" t="s">
        <v>56</v>
      </c>
      <c r="AJ38" s="88">
        <v>0</v>
      </c>
      <c r="AK38" s="81" t="s">
        <v>56</v>
      </c>
      <c r="AL38" s="88">
        <v>0</v>
      </c>
      <c r="AM38" s="88">
        <v>0</v>
      </c>
      <c r="AN38" s="81" t="s">
        <v>56</v>
      </c>
      <c r="AO38" s="88">
        <v>0</v>
      </c>
      <c r="AP38" s="81" t="s">
        <v>56</v>
      </c>
      <c r="AQ38" s="86">
        <f t="shared" si="0"/>
        <v>0</v>
      </c>
      <c r="AR38" s="89">
        <f t="shared" si="1"/>
        <v>36874.79</v>
      </c>
      <c r="AS38" s="109" t="s">
        <v>60</v>
      </c>
      <c r="AT38" s="111">
        <v>0</v>
      </c>
      <c r="AU38" s="111">
        <v>0</v>
      </c>
      <c r="AV38" s="111">
        <v>0</v>
      </c>
      <c r="AW38" s="111">
        <v>0</v>
      </c>
      <c r="AX38" s="111">
        <v>0</v>
      </c>
      <c r="AY38" s="111">
        <v>0</v>
      </c>
    </row>
    <row r="39" spans="1:51" ht="157.5" x14ac:dyDescent="0.25">
      <c r="A39" s="79"/>
      <c r="B39" s="80" t="s">
        <v>65</v>
      </c>
      <c r="C39" s="80" t="s">
        <v>201</v>
      </c>
      <c r="D39" s="80">
        <v>1</v>
      </c>
      <c r="E39" s="80" t="s">
        <v>296</v>
      </c>
      <c r="F39" s="84" t="s">
        <v>67</v>
      </c>
      <c r="G39" s="80">
        <v>11401</v>
      </c>
      <c r="H39" s="84" t="s">
        <v>203</v>
      </c>
      <c r="I39" s="83" t="s">
        <v>56</v>
      </c>
      <c r="J39" s="80" t="s">
        <v>56</v>
      </c>
      <c r="K39" s="83" t="s">
        <v>56</v>
      </c>
      <c r="L39" s="80" t="s">
        <v>57</v>
      </c>
      <c r="M39" s="80" t="s">
        <v>297</v>
      </c>
      <c r="N39" s="80" t="s">
        <v>298</v>
      </c>
      <c r="O39" s="88">
        <v>0</v>
      </c>
      <c r="P39" s="88">
        <v>14043.28</v>
      </c>
      <c r="Q39" s="88">
        <v>0</v>
      </c>
      <c r="R39" s="86">
        <v>19049.310000000001</v>
      </c>
      <c r="S39" s="88">
        <v>0</v>
      </c>
      <c r="T39" s="81" t="s">
        <v>56</v>
      </c>
      <c r="U39" s="88">
        <v>10100</v>
      </c>
      <c r="V39" s="81" t="s">
        <v>299</v>
      </c>
      <c r="W39" s="88">
        <v>0</v>
      </c>
      <c r="X39" s="88">
        <v>0</v>
      </c>
      <c r="Y39" s="81" t="s">
        <v>56</v>
      </c>
      <c r="Z39" s="88">
        <v>3200</v>
      </c>
      <c r="AA39" s="81" t="s">
        <v>300</v>
      </c>
      <c r="AB39" s="88">
        <v>0</v>
      </c>
      <c r="AC39" s="88">
        <v>0</v>
      </c>
      <c r="AD39" s="81" t="s">
        <v>56</v>
      </c>
      <c r="AE39" s="88">
        <v>0</v>
      </c>
      <c r="AF39" s="81" t="s">
        <v>56</v>
      </c>
      <c r="AG39" s="88">
        <v>0</v>
      </c>
      <c r="AH39" s="88">
        <v>0</v>
      </c>
      <c r="AI39" s="81" t="s">
        <v>56</v>
      </c>
      <c r="AJ39" s="88">
        <v>0</v>
      </c>
      <c r="AK39" s="81" t="s">
        <v>56</v>
      </c>
      <c r="AL39" s="88">
        <v>0</v>
      </c>
      <c r="AM39" s="88">
        <v>0</v>
      </c>
      <c r="AN39" s="81" t="s">
        <v>56</v>
      </c>
      <c r="AO39" s="88">
        <v>0</v>
      </c>
      <c r="AP39" s="81" t="s">
        <v>56</v>
      </c>
      <c r="AQ39" s="86">
        <f t="shared" si="0"/>
        <v>0</v>
      </c>
      <c r="AR39" s="89">
        <f t="shared" si="1"/>
        <v>46392.590000000004</v>
      </c>
      <c r="AS39" s="109" t="s">
        <v>60</v>
      </c>
      <c r="AT39" s="111">
        <v>0</v>
      </c>
      <c r="AU39" s="111">
        <v>0</v>
      </c>
      <c r="AV39" s="111">
        <v>0</v>
      </c>
      <c r="AW39" s="111">
        <v>0</v>
      </c>
      <c r="AX39" s="111">
        <v>0</v>
      </c>
      <c r="AY39" s="111">
        <v>0</v>
      </c>
    </row>
    <row r="40" spans="1:51" ht="47.25" x14ac:dyDescent="0.25">
      <c r="A40" s="79"/>
      <c r="B40" s="83" t="s">
        <v>70</v>
      </c>
      <c r="C40" s="80" t="s">
        <v>201</v>
      </c>
      <c r="D40" s="80">
        <v>1</v>
      </c>
      <c r="E40" s="80" t="s">
        <v>1490</v>
      </c>
      <c r="F40" s="84" t="s">
        <v>415</v>
      </c>
      <c r="G40" s="80">
        <v>11401</v>
      </c>
      <c r="H40" s="84" t="s">
        <v>203</v>
      </c>
      <c r="I40" s="80" t="s">
        <v>56</v>
      </c>
      <c r="J40" s="80" t="s">
        <v>56</v>
      </c>
      <c r="K40" s="80" t="s">
        <v>56</v>
      </c>
      <c r="L40" s="80" t="s">
        <v>79</v>
      </c>
      <c r="M40" s="85" t="s">
        <v>416</v>
      </c>
      <c r="N40" s="83" t="s">
        <v>417</v>
      </c>
      <c r="O40" s="88">
        <v>0</v>
      </c>
      <c r="P40" s="88">
        <v>58787.42</v>
      </c>
      <c r="Q40" s="88">
        <v>0</v>
      </c>
      <c r="R40" s="88">
        <v>0</v>
      </c>
      <c r="S40" s="88">
        <v>0</v>
      </c>
      <c r="T40" s="81" t="s">
        <v>56</v>
      </c>
      <c r="U40" s="88">
        <v>0</v>
      </c>
      <c r="V40" s="81" t="s">
        <v>56</v>
      </c>
      <c r="W40" s="88">
        <v>0</v>
      </c>
      <c r="X40" s="88">
        <v>0</v>
      </c>
      <c r="Y40" s="81" t="s">
        <v>56</v>
      </c>
      <c r="Z40" s="88">
        <v>40000</v>
      </c>
      <c r="AA40" s="81" t="s">
        <v>418</v>
      </c>
      <c r="AB40" s="88">
        <v>0</v>
      </c>
      <c r="AC40" s="88">
        <v>0</v>
      </c>
      <c r="AD40" s="81" t="s">
        <v>56</v>
      </c>
      <c r="AE40" s="88">
        <v>0</v>
      </c>
      <c r="AF40" s="81" t="s">
        <v>56</v>
      </c>
      <c r="AG40" s="88">
        <v>0</v>
      </c>
      <c r="AH40" s="88">
        <v>0</v>
      </c>
      <c r="AI40" s="81" t="s">
        <v>56</v>
      </c>
      <c r="AJ40" s="88">
        <v>0</v>
      </c>
      <c r="AK40" s="81" t="s">
        <v>56</v>
      </c>
      <c r="AL40" s="88">
        <v>0</v>
      </c>
      <c r="AM40" s="88">
        <v>0</v>
      </c>
      <c r="AN40" s="81" t="s">
        <v>56</v>
      </c>
      <c r="AO40" s="88">
        <v>0</v>
      </c>
      <c r="AP40" s="81" t="s">
        <v>56</v>
      </c>
      <c r="AQ40" s="86">
        <f t="shared" si="0"/>
        <v>0</v>
      </c>
      <c r="AR40" s="89">
        <f t="shared" si="1"/>
        <v>98787.42</v>
      </c>
      <c r="AS40" s="109" t="s">
        <v>60</v>
      </c>
      <c r="AT40" s="111">
        <v>0</v>
      </c>
      <c r="AU40" s="111">
        <v>0</v>
      </c>
      <c r="AV40" s="111">
        <v>0</v>
      </c>
      <c r="AW40" s="111">
        <v>0</v>
      </c>
      <c r="AX40" s="111">
        <v>0</v>
      </c>
      <c r="AY40" s="111">
        <v>0</v>
      </c>
    </row>
    <row r="41" spans="1:51" ht="31.5" x14ac:dyDescent="0.25">
      <c r="A41" s="79"/>
      <c r="B41" s="80" t="s">
        <v>51</v>
      </c>
      <c r="C41" s="80" t="s">
        <v>201</v>
      </c>
      <c r="D41" s="80">
        <v>1</v>
      </c>
      <c r="E41" s="80" t="s">
        <v>304</v>
      </c>
      <c r="F41" s="84" t="s">
        <v>305</v>
      </c>
      <c r="G41" s="80">
        <v>11401</v>
      </c>
      <c r="H41" s="84" t="s">
        <v>203</v>
      </c>
      <c r="I41" s="83" t="s">
        <v>56</v>
      </c>
      <c r="J41" s="83" t="s">
        <v>56</v>
      </c>
      <c r="K41" s="83" t="s">
        <v>56</v>
      </c>
      <c r="L41" s="80" t="s">
        <v>57</v>
      </c>
      <c r="M41" s="83" t="s">
        <v>306</v>
      </c>
      <c r="N41" s="83" t="s">
        <v>54</v>
      </c>
      <c r="O41" s="88">
        <v>0</v>
      </c>
      <c r="P41" s="88">
        <v>3860.87</v>
      </c>
      <c r="Q41" s="88">
        <v>0</v>
      </c>
      <c r="R41" s="88">
        <v>2004.36</v>
      </c>
      <c r="S41" s="88">
        <v>0</v>
      </c>
      <c r="T41" s="81" t="s">
        <v>56</v>
      </c>
      <c r="U41" s="88">
        <v>800</v>
      </c>
      <c r="V41" s="81" t="s">
        <v>307</v>
      </c>
      <c r="W41" s="88">
        <v>0</v>
      </c>
      <c r="X41" s="88">
        <v>0</v>
      </c>
      <c r="Y41" s="81" t="s">
        <v>56</v>
      </c>
      <c r="Z41" s="88">
        <v>0</v>
      </c>
      <c r="AA41" s="81" t="s">
        <v>56</v>
      </c>
      <c r="AB41" s="88">
        <v>0</v>
      </c>
      <c r="AC41" s="88">
        <v>0</v>
      </c>
      <c r="AD41" s="81" t="s">
        <v>56</v>
      </c>
      <c r="AE41" s="88">
        <v>0</v>
      </c>
      <c r="AF41" s="81" t="s">
        <v>56</v>
      </c>
      <c r="AG41" s="88">
        <v>0</v>
      </c>
      <c r="AH41" s="88">
        <v>0</v>
      </c>
      <c r="AI41" s="81" t="s">
        <v>56</v>
      </c>
      <c r="AJ41" s="88">
        <v>0</v>
      </c>
      <c r="AK41" s="81" t="s">
        <v>56</v>
      </c>
      <c r="AL41" s="88">
        <v>0</v>
      </c>
      <c r="AM41" s="88">
        <v>0</v>
      </c>
      <c r="AN41" s="81" t="s">
        <v>56</v>
      </c>
      <c r="AO41" s="88">
        <v>0</v>
      </c>
      <c r="AP41" s="81" t="s">
        <v>56</v>
      </c>
      <c r="AQ41" s="86">
        <f t="shared" si="0"/>
        <v>0</v>
      </c>
      <c r="AR41" s="89">
        <f t="shared" si="1"/>
        <v>6665.23</v>
      </c>
      <c r="AS41" s="109" t="s">
        <v>60</v>
      </c>
      <c r="AT41" s="111">
        <v>0</v>
      </c>
      <c r="AU41" s="111">
        <v>0</v>
      </c>
      <c r="AV41" s="111">
        <v>0</v>
      </c>
      <c r="AW41" s="111">
        <v>0</v>
      </c>
      <c r="AX41" s="111">
        <v>0</v>
      </c>
      <c r="AY41" s="111">
        <v>0</v>
      </c>
    </row>
    <row r="42" spans="1:51" ht="31.5" x14ac:dyDescent="0.25">
      <c r="A42" s="79"/>
      <c r="B42" s="80" t="s">
        <v>70</v>
      </c>
      <c r="C42" s="80" t="s">
        <v>201</v>
      </c>
      <c r="D42" s="80">
        <v>1</v>
      </c>
      <c r="E42" s="80" t="s">
        <v>397</v>
      </c>
      <c r="F42" s="84" t="s">
        <v>398</v>
      </c>
      <c r="G42" s="80">
        <v>11401</v>
      </c>
      <c r="H42" s="84" t="s">
        <v>203</v>
      </c>
      <c r="I42" s="80" t="s">
        <v>56</v>
      </c>
      <c r="J42" s="80" t="s">
        <v>56</v>
      </c>
      <c r="K42" s="80" t="s">
        <v>56</v>
      </c>
      <c r="L42" s="80" t="s">
        <v>79</v>
      </c>
      <c r="M42" s="85" t="s">
        <v>399</v>
      </c>
      <c r="N42" s="83" t="s">
        <v>400</v>
      </c>
      <c r="O42" s="88">
        <v>0</v>
      </c>
      <c r="P42" s="88">
        <v>9675</v>
      </c>
      <c r="Q42" s="88">
        <v>0</v>
      </c>
      <c r="R42" s="88">
        <v>6000</v>
      </c>
      <c r="S42" s="88">
        <v>0</v>
      </c>
      <c r="T42" s="81" t="s">
        <v>56</v>
      </c>
      <c r="U42" s="88">
        <v>9000</v>
      </c>
      <c r="V42" s="81" t="s">
        <v>401</v>
      </c>
      <c r="W42" s="88">
        <v>0</v>
      </c>
      <c r="X42" s="88">
        <v>0</v>
      </c>
      <c r="Y42" s="81" t="s">
        <v>56</v>
      </c>
      <c r="Z42" s="88">
        <v>0</v>
      </c>
      <c r="AA42" s="81" t="s">
        <v>56</v>
      </c>
      <c r="AB42" s="88">
        <v>0</v>
      </c>
      <c r="AC42" s="88">
        <v>0</v>
      </c>
      <c r="AD42" s="81" t="s">
        <v>56</v>
      </c>
      <c r="AE42" s="88">
        <v>7500</v>
      </c>
      <c r="AF42" s="81" t="s">
        <v>402</v>
      </c>
      <c r="AG42" s="88">
        <v>0</v>
      </c>
      <c r="AH42" s="88">
        <v>0</v>
      </c>
      <c r="AI42" s="81" t="s">
        <v>56</v>
      </c>
      <c r="AJ42" s="88">
        <v>7500</v>
      </c>
      <c r="AK42" s="81" t="s">
        <v>403</v>
      </c>
      <c r="AL42" s="88">
        <v>0</v>
      </c>
      <c r="AM42" s="88">
        <v>0</v>
      </c>
      <c r="AN42" s="81" t="s">
        <v>56</v>
      </c>
      <c r="AO42" s="88">
        <v>0</v>
      </c>
      <c r="AP42" s="81" t="s">
        <v>56</v>
      </c>
      <c r="AQ42" s="86">
        <f t="shared" si="0"/>
        <v>0</v>
      </c>
      <c r="AR42" s="89">
        <f t="shared" si="1"/>
        <v>39675</v>
      </c>
      <c r="AS42" s="109" t="s">
        <v>60</v>
      </c>
      <c r="AT42" s="111">
        <v>0</v>
      </c>
      <c r="AU42" s="111">
        <v>0</v>
      </c>
      <c r="AV42" s="111">
        <v>0</v>
      </c>
      <c r="AW42" s="111">
        <v>0</v>
      </c>
      <c r="AX42" s="111">
        <v>0</v>
      </c>
      <c r="AY42" s="111">
        <v>0</v>
      </c>
    </row>
    <row r="43" spans="1:51" ht="47.25" x14ac:dyDescent="0.25">
      <c r="B43" s="75" t="s">
        <v>200</v>
      </c>
      <c r="C43" s="75" t="s">
        <v>201</v>
      </c>
      <c r="D43" s="75">
        <v>1</v>
      </c>
      <c r="E43" s="74" t="s">
        <v>1491</v>
      </c>
      <c r="F43" s="76" t="s">
        <v>202</v>
      </c>
      <c r="G43" s="75">
        <v>11401</v>
      </c>
      <c r="H43" s="76" t="s">
        <v>203</v>
      </c>
      <c r="I43" s="74">
        <v>14293000</v>
      </c>
      <c r="J43" s="74" t="s">
        <v>204</v>
      </c>
      <c r="K43" s="74" t="s">
        <v>205</v>
      </c>
      <c r="L43" s="75" t="s">
        <v>56</v>
      </c>
      <c r="M43" s="75" t="s">
        <v>56</v>
      </c>
      <c r="N43" s="75" t="s">
        <v>56</v>
      </c>
      <c r="O43" s="86">
        <v>0</v>
      </c>
      <c r="P43" s="86">
        <v>0</v>
      </c>
      <c r="Q43" s="86">
        <v>700000</v>
      </c>
      <c r="R43" s="86">
        <v>0</v>
      </c>
      <c r="S43" s="86">
        <v>0</v>
      </c>
      <c r="T43" s="75" t="s">
        <v>56</v>
      </c>
      <c r="U43" s="86">
        <v>0</v>
      </c>
      <c r="V43" s="77" t="s">
        <v>56</v>
      </c>
      <c r="W43" s="86">
        <v>0</v>
      </c>
      <c r="X43" s="86">
        <v>0</v>
      </c>
      <c r="Y43" s="75" t="s">
        <v>56</v>
      </c>
      <c r="Z43" s="86">
        <v>200000</v>
      </c>
      <c r="AA43" s="77" t="s">
        <v>202</v>
      </c>
      <c r="AB43" s="86">
        <v>0</v>
      </c>
      <c r="AC43" s="86">
        <v>0</v>
      </c>
      <c r="AD43" s="77" t="s">
        <v>56</v>
      </c>
      <c r="AE43" s="86">
        <v>0</v>
      </c>
      <c r="AF43" s="77" t="s">
        <v>56</v>
      </c>
      <c r="AG43" s="86">
        <v>0</v>
      </c>
      <c r="AH43" s="86">
        <v>0</v>
      </c>
      <c r="AI43" s="75" t="s">
        <v>56</v>
      </c>
      <c r="AJ43" s="86">
        <v>0</v>
      </c>
      <c r="AK43" s="77" t="s">
        <v>56</v>
      </c>
      <c r="AL43" s="86">
        <v>0</v>
      </c>
      <c r="AM43" s="86">
        <v>0</v>
      </c>
      <c r="AN43" s="77" t="s">
        <v>56</v>
      </c>
      <c r="AO43" s="86">
        <v>0</v>
      </c>
      <c r="AP43" s="77" t="s">
        <v>56</v>
      </c>
      <c r="AQ43" s="86">
        <f t="shared" si="0"/>
        <v>700000</v>
      </c>
      <c r="AR43" s="89">
        <f t="shared" si="1"/>
        <v>200000</v>
      </c>
      <c r="AS43" s="78" t="s">
        <v>60</v>
      </c>
      <c r="AT43" s="110">
        <v>0</v>
      </c>
      <c r="AU43" s="110">
        <v>0</v>
      </c>
      <c r="AV43" s="110">
        <v>0</v>
      </c>
      <c r="AW43" s="110">
        <v>0</v>
      </c>
      <c r="AX43" s="110">
        <v>0</v>
      </c>
      <c r="AY43" s="110">
        <v>0</v>
      </c>
    </row>
    <row r="44" spans="1:51" ht="31.5" x14ac:dyDescent="0.25">
      <c r="A44" s="79"/>
      <c r="B44" s="80" t="s">
        <v>70</v>
      </c>
      <c r="C44" s="80" t="s">
        <v>201</v>
      </c>
      <c r="D44" s="80">
        <v>1</v>
      </c>
      <c r="E44" s="80" t="s">
        <v>308</v>
      </c>
      <c r="F44" s="84" t="s">
        <v>309</v>
      </c>
      <c r="G44" s="80">
        <v>11401</v>
      </c>
      <c r="H44" s="84" t="s">
        <v>203</v>
      </c>
      <c r="I44" s="80" t="s">
        <v>56</v>
      </c>
      <c r="J44" s="83" t="s">
        <v>56</v>
      </c>
      <c r="K44" s="83" t="s">
        <v>56</v>
      </c>
      <c r="L44" s="80" t="s">
        <v>310</v>
      </c>
      <c r="M44" s="80" t="s">
        <v>311</v>
      </c>
      <c r="N44" s="80" t="s">
        <v>312</v>
      </c>
      <c r="O44" s="88">
        <v>0</v>
      </c>
      <c r="P44" s="88">
        <v>399313.35</v>
      </c>
      <c r="Q44" s="88">
        <v>0</v>
      </c>
      <c r="R44" s="88">
        <v>250894.33</v>
      </c>
      <c r="S44" s="88">
        <v>0</v>
      </c>
      <c r="T44" s="81" t="s">
        <v>56</v>
      </c>
      <c r="U44" s="88">
        <v>40000</v>
      </c>
      <c r="V44" s="81" t="s">
        <v>313</v>
      </c>
      <c r="W44" s="88">
        <v>5000</v>
      </c>
      <c r="X44" s="88">
        <v>0</v>
      </c>
      <c r="Y44" s="81" t="s">
        <v>56</v>
      </c>
      <c r="Z44" s="88">
        <v>0</v>
      </c>
      <c r="AA44" s="81" t="s">
        <v>56</v>
      </c>
      <c r="AB44" s="88">
        <v>0</v>
      </c>
      <c r="AC44" s="88">
        <v>0</v>
      </c>
      <c r="AD44" s="81" t="s">
        <v>56</v>
      </c>
      <c r="AE44" s="88">
        <v>0</v>
      </c>
      <c r="AF44" s="81" t="s">
        <v>56</v>
      </c>
      <c r="AG44" s="88">
        <v>0</v>
      </c>
      <c r="AH44" s="88">
        <v>0</v>
      </c>
      <c r="AI44" s="81" t="s">
        <v>56</v>
      </c>
      <c r="AJ44" s="88">
        <v>0</v>
      </c>
      <c r="AK44" s="81" t="s">
        <v>56</v>
      </c>
      <c r="AL44" s="88">
        <v>0</v>
      </c>
      <c r="AM44" s="88">
        <v>0</v>
      </c>
      <c r="AN44" s="81" t="s">
        <v>56</v>
      </c>
      <c r="AO44" s="88">
        <v>0</v>
      </c>
      <c r="AP44" s="81" t="s">
        <v>56</v>
      </c>
      <c r="AQ44" s="86">
        <f t="shared" si="0"/>
        <v>0</v>
      </c>
      <c r="AR44" s="89">
        <f t="shared" si="1"/>
        <v>695207.67999999993</v>
      </c>
      <c r="AS44" s="109" t="s">
        <v>60</v>
      </c>
      <c r="AT44" s="111">
        <v>0</v>
      </c>
      <c r="AU44" s="111">
        <v>0</v>
      </c>
      <c r="AV44" s="111">
        <v>0</v>
      </c>
      <c r="AW44" s="111">
        <v>0</v>
      </c>
      <c r="AX44" s="111">
        <v>0</v>
      </c>
      <c r="AY44" s="111">
        <v>0</v>
      </c>
    </row>
    <row r="45" spans="1:51" ht="47.25" x14ac:dyDescent="0.25">
      <c r="A45" s="79"/>
      <c r="B45" s="83" t="s">
        <v>65</v>
      </c>
      <c r="C45" s="80" t="s">
        <v>201</v>
      </c>
      <c r="D45" s="80">
        <v>1</v>
      </c>
      <c r="E45" s="80" t="s">
        <v>206</v>
      </c>
      <c r="F45" s="84" t="s">
        <v>67</v>
      </c>
      <c r="G45" s="80">
        <v>11402</v>
      </c>
      <c r="H45" s="84" t="s">
        <v>207</v>
      </c>
      <c r="I45" s="80" t="s">
        <v>56</v>
      </c>
      <c r="J45" s="80" t="s">
        <v>56</v>
      </c>
      <c r="K45" s="80" t="s">
        <v>56</v>
      </c>
      <c r="L45" s="80" t="s">
        <v>57</v>
      </c>
      <c r="M45" s="83" t="s">
        <v>208</v>
      </c>
      <c r="N45" s="83" t="s">
        <v>209</v>
      </c>
      <c r="O45" s="88">
        <v>0</v>
      </c>
      <c r="P45" s="88">
        <v>3305.18</v>
      </c>
      <c r="Q45" s="88">
        <v>0</v>
      </c>
      <c r="R45" s="88">
        <v>1000</v>
      </c>
      <c r="S45" s="88">
        <v>0</v>
      </c>
      <c r="T45" s="81" t="s">
        <v>56</v>
      </c>
      <c r="U45" s="88">
        <v>2000</v>
      </c>
      <c r="V45" s="81" t="s">
        <v>210</v>
      </c>
      <c r="W45" s="88">
        <v>0</v>
      </c>
      <c r="X45" s="88">
        <v>0</v>
      </c>
      <c r="Y45" s="81" t="s">
        <v>56</v>
      </c>
      <c r="Z45" s="88">
        <v>2000</v>
      </c>
      <c r="AA45" s="81" t="s">
        <v>210</v>
      </c>
      <c r="AB45" s="88">
        <v>0</v>
      </c>
      <c r="AC45" s="88">
        <v>0</v>
      </c>
      <c r="AD45" s="81" t="s">
        <v>56</v>
      </c>
      <c r="AE45" s="88">
        <v>0</v>
      </c>
      <c r="AF45" s="81" t="s">
        <v>56</v>
      </c>
      <c r="AG45" s="88">
        <v>0</v>
      </c>
      <c r="AH45" s="88">
        <v>0</v>
      </c>
      <c r="AI45" s="81" t="s">
        <v>56</v>
      </c>
      <c r="AJ45" s="88">
        <v>0</v>
      </c>
      <c r="AK45" s="81" t="s">
        <v>56</v>
      </c>
      <c r="AL45" s="88">
        <v>0</v>
      </c>
      <c r="AM45" s="88">
        <v>0</v>
      </c>
      <c r="AN45" s="81" t="s">
        <v>56</v>
      </c>
      <c r="AO45" s="88">
        <v>0</v>
      </c>
      <c r="AP45" s="81" t="s">
        <v>56</v>
      </c>
      <c r="AQ45" s="86">
        <f t="shared" si="0"/>
        <v>0</v>
      </c>
      <c r="AR45" s="89">
        <f t="shared" si="1"/>
        <v>8305.18</v>
      </c>
      <c r="AS45" s="109" t="s">
        <v>60</v>
      </c>
      <c r="AT45" s="111">
        <v>0</v>
      </c>
      <c r="AU45" s="111">
        <v>0</v>
      </c>
      <c r="AV45" s="111">
        <v>0</v>
      </c>
      <c r="AW45" s="111">
        <v>0</v>
      </c>
      <c r="AX45" s="111">
        <v>0</v>
      </c>
      <c r="AY45" s="111">
        <v>0</v>
      </c>
    </row>
    <row r="46" spans="1:51" ht="78.75" x14ac:dyDescent="0.25">
      <c r="A46" s="79"/>
      <c r="B46" s="80" t="s">
        <v>87</v>
      </c>
      <c r="C46" s="80" t="s">
        <v>201</v>
      </c>
      <c r="D46" s="80">
        <v>1</v>
      </c>
      <c r="E46" s="80" t="s">
        <v>211</v>
      </c>
      <c r="F46" s="84" t="s">
        <v>212</v>
      </c>
      <c r="G46" s="80">
        <v>11402</v>
      </c>
      <c r="H46" s="84" t="s">
        <v>207</v>
      </c>
      <c r="I46" s="80" t="s">
        <v>56</v>
      </c>
      <c r="J46" s="80" t="s">
        <v>56</v>
      </c>
      <c r="K46" s="80" t="s">
        <v>56</v>
      </c>
      <c r="L46" s="80" t="s">
        <v>213</v>
      </c>
      <c r="M46" s="83" t="s">
        <v>214</v>
      </c>
      <c r="N46" s="83" t="s">
        <v>215</v>
      </c>
      <c r="O46" s="88">
        <v>0</v>
      </c>
      <c r="P46" s="88">
        <v>85263.58</v>
      </c>
      <c r="Q46" s="88">
        <v>0</v>
      </c>
      <c r="R46" s="88">
        <v>472200.7</v>
      </c>
      <c r="S46" s="88">
        <v>0</v>
      </c>
      <c r="T46" s="81" t="s">
        <v>56</v>
      </c>
      <c r="U46" s="88">
        <v>500000</v>
      </c>
      <c r="V46" s="81" t="s">
        <v>216</v>
      </c>
      <c r="W46" s="88">
        <v>0</v>
      </c>
      <c r="X46" s="88">
        <v>0</v>
      </c>
      <c r="Y46" s="81" t="s">
        <v>56</v>
      </c>
      <c r="Z46" s="88">
        <v>500000</v>
      </c>
      <c r="AA46" s="81" t="s">
        <v>216</v>
      </c>
      <c r="AB46" s="88">
        <v>0</v>
      </c>
      <c r="AC46" s="88">
        <v>0</v>
      </c>
      <c r="AD46" s="81" t="s">
        <v>56</v>
      </c>
      <c r="AE46" s="88">
        <v>500000</v>
      </c>
      <c r="AF46" s="81" t="s">
        <v>216</v>
      </c>
      <c r="AG46" s="88">
        <v>0</v>
      </c>
      <c r="AH46" s="88">
        <v>0</v>
      </c>
      <c r="AI46" s="81" t="s">
        <v>56</v>
      </c>
      <c r="AJ46" s="88">
        <v>500000</v>
      </c>
      <c r="AK46" s="81" t="s">
        <v>216</v>
      </c>
      <c r="AL46" s="88">
        <v>0</v>
      </c>
      <c r="AM46" s="88">
        <v>0</v>
      </c>
      <c r="AN46" s="81" t="s">
        <v>56</v>
      </c>
      <c r="AO46" s="88">
        <v>500000</v>
      </c>
      <c r="AP46" s="81" t="s">
        <v>216</v>
      </c>
      <c r="AQ46" s="86">
        <f t="shared" si="0"/>
        <v>0</v>
      </c>
      <c r="AR46" s="89">
        <f t="shared" si="1"/>
        <v>3057464.2800000003</v>
      </c>
      <c r="AS46" s="109" t="s">
        <v>60</v>
      </c>
      <c r="AT46" s="111">
        <v>0</v>
      </c>
      <c r="AU46" s="111">
        <v>0</v>
      </c>
      <c r="AV46" s="111">
        <v>0</v>
      </c>
      <c r="AW46" s="111">
        <v>0</v>
      </c>
      <c r="AX46" s="111">
        <v>0</v>
      </c>
      <c r="AY46" s="111">
        <v>0</v>
      </c>
    </row>
    <row r="47" spans="1:51" ht="47.25" x14ac:dyDescent="0.25">
      <c r="A47" s="79"/>
      <c r="B47" s="83" t="s">
        <v>52</v>
      </c>
      <c r="C47" s="80" t="s">
        <v>201</v>
      </c>
      <c r="D47" s="80">
        <v>1</v>
      </c>
      <c r="E47" s="80" t="s">
        <v>217</v>
      </c>
      <c r="F47" s="84" t="s">
        <v>218</v>
      </c>
      <c r="G47" s="80">
        <v>11402</v>
      </c>
      <c r="H47" s="84" t="s">
        <v>207</v>
      </c>
      <c r="I47" s="80" t="s">
        <v>56</v>
      </c>
      <c r="J47" s="80" t="s">
        <v>56</v>
      </c>
      <c r="K47" s="80" t="s">
        <v>56</v>
      </c>
      <c r="L47" s="80" t="s">
        <v>219</v>
      </c>
      <c r="M47" s="83" t="s">
        <v>220</v>
      </c>
      <c r="N47" s="83" t="s">
        <v>221</v>
      </c>
      <c r="O47" s="88">
        <v>0</v>
      </c>
      <c r="P47" s="88">
        <v>105145.95</v>
      </c>
      <c r="Q47" s="88">
        <v>0</v>
      </c>
      <c r="R47" s="88">
        <v>66500</v>
      </c>
      <c r="S47" s="88">
        <v>0</v>
      </c>
      <c r="T47" s="81" t="s">
        <v>56</v>
      </c>
      <c r="U47" s="88">
        <v>80500</v>
      </c>
      <c r="V47" s="81" t="s">
        <v>222</v>
      </c>
      <c r="W47" s="88">
        <v>0</v>
      </c>
      <c r="X47" s="88">
        <v>0</v>
      </c>
      <c r="Y47" s="81" t="s">
        <v>56</v>
      </c>
      <c r="Z47" s="88">
        <v>23900</v>
      </c>
      <c r="AA47" s="81" t="s">
        <v>222</v>
      </c>
      <c r="AB47" s="88">
        <v>0</v>
      </c>
      <c r="AC47" s="88">
        <v>0</v>
      </c>
      <c r="AD47" s="81" t="s">
        <v>56</v>
      </c>
      <c r="AE47" s="88">
        <v>0</v>
      </c>
      <c r="AF47" s="81" t="s">
        <v>56</v>
      </c>
      <c r="AG47" s="88">
        <v>0</v>
      </c>
      <c r="AH47" s="88">
        <v>0</v>
      </c>
      <c r="AI47" s="81" t="s">
        <v>56</v>
      </c>
      <c r="AJ47" s="88">
        <v>137200</v>
      </c>
      <c r="AK47" s="81" t="s">
        <v>222</v>
      </c>
      <c r="AL47" s="88">
        <v>0</v>
      </c>
      <c r="AM47" s="88">
        <v>0</v>
      </c>
      <c r="AN47" s="81" t="s">
        <v>56</v>
      </c>
      <c r="AO47" s="88">
        <v>192300</v>
      </c>
      <c r="AP47" s="81" t="s">
        <v>222</v>
      </c>
      <c r="AQ47" s="86">
        <f t="shared" si="0"/>
        <v>0</v>
      </c>
      <c r="AR47" s="89">
        <f t="shared" si="1"/>
        <v>605545.94999999995</v>
      </c>
      <c r="AS47" s="109" t="s">
        <v>60</v>
      </c>
      <c r="AT47" s="111">
        <v>0</v>
      </c>
      <c r="AU47" s="111">
        <v>0</v>
      </c>
      <c r="AV47" s="111">
        <v>0</v>
      </c>
      <c r="AW47" s="111">
        <v>0</v>
      </c>
      <c r="AX47" s="111">
        <v>0</v>
      </c>
      <c r="AY47" s="111">
        <v>0</v>
      </c>
    </row>
    <row r="48" spans="1:51" ht="78.75" x14ac:dyDescent="0.25">
      <c r="A48" s="79"/>
      <c r="B48" s="83" t="s">
        <v>200</v>
      </c>
      <c r="C48" s="80" t="s">
        <v>201</v>
      </c>
      <c r="D48" s="80">
        <v>1</v>
      </c>
      <c r="E48" s="80" t="s">
        <v>223</v>
      </c>
      <c r="F48" s="84" t="s">
        <v>224</v>
      </c>
      <c r="G48" s="80">
        <v>11402</v>
      </c>
      <c r="H48" s="84" t="s">
        <v>207</v>
      </c>
      <c r="I48" s="80">
        <v>14281000</v>
      </c>
      <c r="J48" s="80" t="s">
        <v>225</v>
      </c>
      <c r="K48" s="80" t="s">
        <v>226</v>
      </c>
      <c r="L48" s="80" t="s">
        <v>56</v>
      </c>
      <c r="M48" s="83" t="s">
        <v>56</v>
      </c>
      <c r="N48" s="83" t="s">
        <v>56</v>
      </c>
      <c r="O48" s="88">
        <v>275074.15999999997</v>
      </c>
      <c r="P48" s="88">
        <v>0</v>
      </c>
      <c r="Q48" s="88">
        <v>0</v>
      </c>
      <c r="R48" s="88">
        <v>0</v>
      </c>
      <c r="S48" s="88">
        <v>68000</v>
      </c>
      <c r="T48" s="81" t="s">
        <v>227</v>
      </c>
      <c r="U48" s="88">
        <v>0</v>
      </c>
      <c r="V48" s="81" t="s">
        <v>56</v>
      </c>
      <c r="W48" s="88">
        <v>0</v>
      </c>
      <c r="X48" s="88">
        <v>2000</v>
      </c>
      <c r="Y48" s="81" t="s">
        <v>227</v>
      </c>
      <c r="Z48" s="88">
        <v>0</v>
      </c>
      <c r="AA48" s="81" t="s">
        <v>56</v>
      </c>
      <c r="AB48" s="88">
        <v>0</v>
      </c>
      <c r="AC48" s="88">
        <v>2000</v>
      </c>
      <c r="AD48" s="81" t="s">
        <v>227</v>
      </c>
      <c r="AE48" s="88">
        <v>0</v>
      </c>
      <c r="AF48" s="81" t="s">
        <v>56</v>
      </c>
      <c r="AG48" s="88">
        <v>0</v>
      </c>
      <c r="AH48" s="88">
        <v>2000</v>
      </c>
      <c r="AI48" s="81" t="s">
        <v>227</v>
      </c>
      <c r="AJ48" s="88">
        <v>0</v>
      </c>
      <c r="AK48" s="81" t="s">
        <v>56</v>
      </c>
      <c r="AL48" s="88">
        <v>0</v>
      </c>
      <c r="AM48" s="88">
        <v>2000</v>
      </c>
      <c r="AN48" s="81" t="s">
        <v>227</v>
      </c>
      <c r="AO48" s="88">
        <v>0</v>
      </c>
      <c r="AP48" s="81" t="s">
        <v>56</v>
      </c>
      <c r="AQ48" s="86">
        <f t="shared" si="0"/>
        <v>351074.16</v>
      </c>
      <c r="AR48" s="89">
        <f t="shared" si="1"/>
        <v>0</v>
      </c>
      <c r="AS48" s="109" t="s">
        <v>60</v>
      </c>
      <c r="AT48" s="111">
        <v>0</v>
      </c>
      <c r="AU48" s="111">
        <v>0</v>
      </c>
      <c r="AV48" s="111">
        <v>0</v>
      </c>
      <c r="AW48" s="111">
        <v>0</v>
      </c>
      <c r="AX48" s="111">
        <v>0</v>
      </c>
      <c r="AY48" s="111">
        <v>0</v>
      </c>
    </row>
    <row r="49" spans="1:52" ht="15.75" x14ac:dyDescent="0.25">
      <c r="A49" s="79"/>
      <c r="B49" s="83" t="s">
        <v>137</v>
      </c>
      <c r="C49" s="80" t="s">
        <v>201</v>
      </c>
      <c r="D49" s="80">
        <v>3</v>
      </c>
      <c r="E49" s="80" t="s">
        <v>288</v>
      </c>
      <c r="F49" s="84" t="s">
        <v>54</v>
      </c>
      <c r="G49" s="80">
        <v>11402</v>
      </c>
      <c r="H49" s="84" t="s">
        <v>207</v>
      </c>
      <c r="I49" s="80" t="s">
        <v>56</v>
      </c>
      <c r="J49" s="80" t="s">
        <v>56</v>
      </c>
      <c r="K49" s="80" t="s">
        <v>56</v>
      </c>
      <c r="L49" s="80" t="s">
        <v>61</v>
      </c>
      <c r="M49" s="83" t="s">
        <v>289</v>
      </c>
      <c r="N49" s="83" t="s">
        <v>54</v>
      </c>
      <c r="O49" s="88">
        <v>0</v>
      </c>
      <c r="P49" s="88">
        <v>0</v>
      </c>
      <c r="Q49" s="88">
        <v>0</v>
      </c>
      <c r="R49" s="88">
        <v>0</v>
      </c>
      <c r="S49" s="88">
        <v>0</v>
      </c>
      <c r="T49" s="81" t="s">
        <v>56</v>
      </c>
      <c r="U49" s="88">
        <v>1600</v>
      </c>
      <c r="V49" s="81" t="s">
        <v>290</v>
      </c>
      <c r="W49" s="88">
        <v>0</v>
      </c>
      <c r="X49" s="88">
        <v>0</v>
      </c>
      <c r="Y49" s="81" t="s">
        <v>56</v>
      </c>
      <c r="Z49" s="88">
        <v>0</v>
      </c>
      <c r="AA49" s="81" t="s">
        <v>56</v>
      </c>
      <c r="AB49" s="88">
        <v>0</v>
      </c>
      <c r="AC49" s="88">
        <v>0</v>
      </c>
      <c r="AD49" s="81" t="s">
        <v>56</v>
      </c>
      <c r="AE49" s="88">
        <v>0</v>
      </c>
      <c r="AF49" s="81" t="s">
        <v>56</v>
      </c>
      <c r="AG49" s="88">
        <v>0</v>
      </c>
      <c r="AH49" s="88">
        <v>0</v>
      </c>
      <c r="AI49" s="81" t="s">
        <v>56</v>
      </c>
      <c r="AJ49" s="88">
        <v>0</v>
      </c>
      <c r="AK49" s="81" t="s">
        <v>56</v>
      </c>
      <c r="AL49" s="88">
        <v>0</v>
      </c>
      <c r="AM49" s="88">
        <v>0</v>
      </c>
      <c r="AN49" s="81" t="s">
        <v>56</v>
      </c>
      <c r="AO49" s="88">
        <v>0</v>
      </c>
      <c r="AP49" s="81" t="s">
        <v>56</v>
      </c>
      <c r="AQ49" s="86">
        <f t="shared" si="0"/>
        <v>0</v>
      </c>
      <c r="AR49" s="89">
        <f t="shared" si="1"/>
        <v>1600</v>
      </c>
      <c r="AS49" s="109" t="s">
        <v>60</v>
      </c>
      <c r="AT49" s="111">
        <v>0</v>
      </c>
      <c r="AU49" s="111">
        <v>0</v>
      </c>
      <c r="AV49" s="111">
        <v>0</v>
      </c>
      <c r="AW49" s="111">
        <v>0</v>
      </c>
      <c r="AX49" s="111">
        <v>0</v>
      </c>
      <c r="AY49" s="111">
        <v>0</v>
      </c>
    </row>
    <row r="50" spans="1:52" ht="47.25" x14ac:dyDescent="0.25">
      <c r="A50" s="79"/>
      <c r="B50" s="83" t="s">
        <v>70</v>
      </c>
      <c r="C50" s="80" t="s">
        <v>201</v>
      </c>
      <c r="D50" s="80">
        <v>1</v>
      </c>
      <c r="E50" s="80" t="s">
        <v>233</v>
      </c>
      <c r="F50" s="84" t="s">
        <v>74</v>
      </c>
      <c r="G50" s="80">
        <v>11402</v>
      </c>
      <c r="H50" s="84" t="s">
        <v>207</v>
      </c>
      <c r="I50" s="80" t="s">
        <v>56</v>
      </c>
      <c r="J50" s="80" t="s">
        <v>56</v>
      </c>
      <c r="K50" s="80" t="s">
        <v>56</v>
      </c>
      <c r="L50" s="80" t="s">
        <v>61</v>
      </c>
      <c r="M50" s="83" t="s">
        <v>234</v>
      </c>
      <c r="N50" s="83" t="s">
        <v>72</v>
      </c>
      <c r="O50" s="88">
        <v>0</v>
      </c>
      <c r="P50" s="88">
        <v>3956.75</v>
      </c>
      <c r="Q50" s="88">
        <v>0</v>
      </c>
      <c r="R50" s="88">
        <v>12100</v>
      </c>
      <c r="S50" s="88">
        <v>0</v>
      </c>
      <c r="T50" s="81" t="s">
        <v>56</v>
      </c>
      <c r="U50" s="88">
        <v>2500</v>
      </c>
      <c r="V50" s="81" t="s">
        <v>210</v>
      </c>
      <c r="W50" s="88">
        <v>0</v>
      </c>
      <c r="X50" s="88">
        <v>0</v>
      </c>
      <c r="Y50" s="81" t="s">
        <v>56</v>
      </c>
      <c r="Z50" s="88">
        <v>0</v>
      </c>
      <c r="AA50" s="81" t="s">
        <v>56</v>
      </c>
      <c r="AB50" s="88">
        <v>0</v>
      </c>
      <c r="AC50" s="88">
        <v>0</v>
      </c>
      <c r="AD50" s="81" t="s">
        <v>56</v>
      </c>
      <c r="AE50" s="88">
        <v>0</v>
      </c>
      <c r="AF50" s="81" t="s">
        <v>56</v>
      </c>
      <c r="AG50" s="88">
        <v>0</v>
      </c>
      <c r="AH50" s="88">
        <v>0</v>
      </c>
      <c r="AI50" s="81" t="s">
        <v>56</v>
      </c>
      <c r="AJ50" s="88">
        <v>0</v>
      </c>
      <c r="AK50" s="81" t="s">
        <v>56</v>
      </c>
      <c r="AL50" s="88">
        <v>0</v>
      </c>
      <c r="AM50" s="88">
        <v>0</v>
      </c>
      <c r="AN50" s="81" t="s">
        <v>56</v>
      </c>
      <c r="AO50" s="88">
        <v>0</v>
      </c>
      <c r="AP50" s="81" t="s">
        <v>56</v>
      </c>
      <c r="AQ50" s="86">
        <f t="shared" si="0"/>
        <v>0</v>
      </c>
      <c r="AR50" s="89">
        <f t="shared" si="1"/>
        <v>18556.75</v>
      </c>
      <c r="AS50" s="109" t="s">
        <v>60</v>
      </c>
      <c r="AT50" s="111">
        <v>0</v>
      </c>
      <c r="AU50" s="111">
        <v>0</v>
      </c>
      <c r="AV50" s="111">
        <v>0</v>
      </c>
      <c r="AW50" s="111">
        <v>0</v>
      </c>
      <c r="AX50" s="111">
        <v>0</v>
      </c>
      <c r="AY50" s="111">
        <v>0</v>
      </c>
    </row>
    <row r="51" spans="1:52" ht="63" x14ac:dyDescent="0.25">
      <c r="A51" s="79"/>
      <c r="B51" s="83" t="s">
        <v>200</v>
      </c>
      <c r="C51" s="80" t="s">
        <v>201</v>
      </c>
      <c r="D51" s="80">
        <v>1</v>
      </c>
      <c r="E51" s="80" t="s">
        <v>235</v>
      </c>
      <c r="F51" s="84" t="s">
        <v>236</v>
      </c>
      <c r="G51" s="80">
        <v>11402</v>
      </c>
      <c r="H51" s="84" t="s">
        <v>207</v>
      </c>
      <c r="I51" s="80">
        <v>14281000</v>
      </c>
      <c r="J51" s="81" t="s">
        <v>237</v>
      </c>
      <c r="K51" s="80" t="s">
        <v>238</v>
      </c>
      <c r="L51" s="80" t="s">
        <v>56</v>
      </c>
      <c r="M51" s="83" t="s">
        <v>56</v>
      </c>
      <c r="N51" s="83" t="s">
        <v>56</v>
      </c>
      <c r="O51" s="88">
        <v>0</v>
      </c>
      <c r="P51" s="88">
        <v>0</v>
      </c>
      <c r="Q51" s="88">
        <v>0</v>
      </c>
      <c r="R51" s="88">
        <v>0</v>
      </c>
      <c r="S51" s="88">
        <v>1932400</v>
      </c>
      <c r="T51" s="81" t="s">
        <v>239</v>
      </c>
      <c r="U51" s="88">
        <v>0</v>
      </c>
      <c r="V51" s="81" t="s">
        <v>56</v>
      </c>
      <c r="W51" s="88">
        <v>0</v>
      </c>
      <c r="X51" s="88">
        <v>0</v>
      </c>
      <c r="Y51" s="81" t="s">
        <v>56</v>
      </c>
      <c r="Z51" s="88">
        <v>0</v>
      </c>
      <c r="AA51" s="81" t="s">
        <v>56</v>
      </c>
      <c r="AB51" s="88">
        <v>0</v>
      </c>
      <c r="AC51" s="88">
        <v>0</v>
      </c>
      <c r="AD51" s="81" t="s">
        <v>56</v>
      </c>
      <c r="AE51" s="88">
        <v>0</v>
      </c>
      <c r="AF51" s="81" t="s">
        <v>56</v>
      </c>
      <c r="AG51" s="88">
        <v>0</v>
      </c>
      <c r="AH51" s="88">
        <v>0</v>
      </c>
      <c r="AI51" s="81" t="s">
        <v>56</v>
      </c>
      <c r="AJ51" s="88">
        <v>0</v>
      </c>
      <c r="AK51" s="81" t="s">
        <v>56</v>
      </c>
      <c r="AL51" s="88">
        <v>0</v>
      </c>
      <c r="AM51" s="88">
        <v>0</v>
      </c>
      <c r="AN51" s="81" t="s">
        <v>56</v>
      </c>
      <c r="AO51" s="88">
        <v>0</v>
      </c>
      <c r="AP51" s="81" t="s">
        <v>56</v>
      </c>
      <c r="AQ51" s="86">
        <f t="shared" si="0"/>
        <v>1932400</v>
      </c>
      <c r="AR51" s="89">
        <f t="shared" si="1"/>
        <v>0</v>
      </c>
      <c r="AS51" s="109" t="s">
        <v>60</v>
      </c>
      <c r="AT51" s="111">
        <v>0</v>
      </c>
      <c r="AU51" s="111">
        <v>0</v>
      </c>
      <c r="AV51" s="111">
        <v>0</v>
      </c>
      <c r="AW51" s="111">
        <v>0</v>
      </c>
      <c r="AX51" s="111">
        <v>0</v>
      </c>
      <c r="AY51" s="111">
        <v>0</v>
      </c>
    </row>
    <row r="52" spans="1:52" ht="47.25" x14ac:dyDescent="0.25">
      <c r="A52" s="79"/>
      <c r="B52" s="83" t="s">
        <v>200</v>
      </c>
      <c r="C52" s="80" t="s">
        <v>201</v>
      </c>
      <c r="D52" s="80">
        <v>1</v>
      </c>
      <c r="E52" s="80" t="s">
        <v>240</v>
      </c>
      <c r="F52" s="84" t="s">
        <v>224</v>
      </c>
      <c r="G52" s="80">
        <v>11402</v>
      </c>
      <c r="H52" s="84" t="s">
        <v>207</v>
      </c>
      <c r="I52" s="80">
        <v>14282000</v>
      </c>
      <c r="J52" s="81" t="s">
        <v>241</v>
      </c>
      <c r="K52" s="80" t="s">
        <v>242</v>
      </c>
      <c r="L52" s="80" t="s">
        <v>56</v>
      </c>
      <c r="M52" s="83" t="s">
        <v>56</v>
      </c>
      <c r="N52" s="83" t="s">
        <v>56</v>
      </c>
      <c r="O52" s="88">
        <v>22150</v>
      </c>
      <c r="P52" s="88">
        <v>0</v>
      </c>
      <c r="Q52" s="88">
        <v>50000</v>
      </c>
      <c r="R52" s="88">
        <v>0</v>
      </c>
      <c r="S52" s="88">
        <v>50000</v>
      </c>
      <c r="T52" s="81" t="s">
        <v>243</v>
      </c>
      <c r="U52" s="88">
        <v>0</v>
      </c>
      <c r="V52" s="81" t="s">
        <v>56</v>
      </c>
      <c r="W52" s="88">
        <v>0</v>
      </c>
      <c r="X52" s="88">
        <v>50000</v>
      </c>
      <c r="Y52" s="81" t="s">
        <v>243</v>
      </c>
      <c r="Z52" s="88">
        <v>0</v>
      </c>
      <c r="AA52" s="81" t="s">
        <v>56</v>
      </c>
      <c r="AB52" s="88">
        <v>0</v>
      </c>
      <c r="AC52" s="88">
        <v>10000</v>
      </c>
      <c r="AD52" s="81" t="s">
        <v>243</v>
      </c>
      <c r="AE52" s="88">
        <v>0</v>
      </c>
      <c r="AF52" s="81" t="s">
        <v>56</v>
      </c>
      <c r="AG52" s="88">
        <v>0</v>
      </c>
      <c r="AH52" s="88">
        <v>10000</v>
      </c>
      <c r="AI52" s="81" t="s">
        <v>243</v>
      </c>
      <c r="AJ52" s="88">
        <v>0</v>
      </c>
      <c r="AK52" s="81" t="s">
        <v>56</v>
      </c>
      <c r="AL52" s="88">
        <v>0</v>
      </c>
      <c r="AM52" s="88">
        <v>10000</v>
      </c>
      <c r="AN52" s="81" t="s">
        <v>243</v>
      </c>
      <c r="AO52" s="88">
        <v>0</v>
      </c>
      <c r="AP52" s="81" t="s">
        <v>56</v>
      </c>
      <c r="AQ52" s="86">
        <f t="shared" si="0"/>
        <v>202150</v>
      </c>
      <c r="AR52" s="89">
        <f t="shared" si="1"/>
        <v>0</v>
      </c>
      <c r="AS52" s="109" t="s">
        <v>60</v>
      </c>
      <c r="AT52" s="111">
        <v>0</v>
      </c>
      <c r="AU52" s="111">
        <v>0</v>
      </c>
      <c r="AV52" s="111">
        <v>0</v>
      </c>
      <c r="AW52" s="111">
        <v>0</v>
      </c>
      <c r="AX52" s="111">
        <v>0</v>
      </c>
      <c r="AY52" s="111">
        <v>0</v>
      </c>
    </row>
    <row r="53" spans="1:52" ht="78.75" x14ac:dyDescent="0.25">
      <c r="A53" s="79"/>
      <c r="B53" s="83" t="s">
        <v>52</v>
      </c>
      <c r="C53" s="80" t="s">
        <v>201</v>
      </c>
      <c r="D53" s="80">
        <v>1</v>
      </c>
      <c r="E53" s="80" t="s">
        <v>325</v>
      </c>
      <c r="F53" s="84" t="s">
        <v>326</v>
      </c>
      <c r="G53" s="80" t="s">
        <v>993</v>
      </c>
      <c r="H53" s="84" t="s">
        <v>994</v>
      </c>
      <c r="I53" s="80" t="s">
        <v>56</v>
      </c>
      <c r="J53" s="80" t="s">
        <v>56</v>
      </c>
      <c r="K53" s="80" t="s">
        <v>56</v>
      </c>
      <c r="L53" s="80" t="s">
        <v>529</v>
      </c>
      <c r="M53" s="85" t="s">
        <v>995</v>
      </c>
      <c r="N53" s="83" t="s">
        <v>996</v>
      </c>
      <c r="O53" s="88">
        <v>0</v>
      </c>
      <c r="P53" s="88">
        <v>290.10000000000002</v>
      </c>
      <c r="Q53" s="88">
        <v>0</v>
      </c>
      <c r="R53" s="88">
        <v>19509.900000000001</v>
      </c>
      <c r="S53" s="88">
        <v>0</v>
      </c>
      <c r="T53" s="81" t="s">
        <v>56</v>
      </c>
      <c r="U53" s="88">
        <v>7100</v>
      </c>
      <c r="V53" s="81" t="s">
        <v>983</v>
      </c>
      <c r="W53" s="88">
        <v>0</v>
      </c>
      <c r="X53" s="88">
        <v>0</v>
      </c>
      <c r="Y53" s="81" t="s">
        <v>56</v>
      </c>
      <c r="Z53" s="88">
        <v>800</v>
      </c>
      <c r="AA53" s="81" t="s">
        <v>997</v>
      </c>
      <c r="AB53" s="88">
        <v>0</v>
      </c>
      <c r="AC53" s="88">
        <v>0</v>
      </c>
      <c r="AD53" s="81" t="s">
        <v>56</v>
      </c>
      <c r="AE53" s="88">
        <v>193400</v>
      </c>
      <c r="AF53" s="81" t="s">
        <v>985</v>
      </c>
      <c r="AG53" s="88">
        <v>0</v>
      </c>
      <c r="AH53" s="88">
        <v>0</v>
      </c>
      <c r="AI53" s="81" t="s">
        <v>56</v>
      </c>
      <c r="AJ53" s="88">
        <v>0</v>
      </c>
      <c r="AK53" s="81" t="s">
        <v>56</v>
      </c>
      <c r="AL53" s="88">
        <v>0</v>
      </c>
      <c r="AM53" s="88">
        <v>0</v>
      </c>
      <c r="AN53" s="81" t="s">
        <v>56</v>
      </c>
      <c r="AO53" s="88">
        <v>0</v>
      </c>
      <c r="AP53" s="81" t="s">
        <v>56</v>
      </c>
      <c r="AQ53" s="86">
        <f t="shared" si="0"/>
        <v>0</v>
      </c>
      <c r="AR53" s="89">
        <f t="shared" si="1"/>
        <v>221100</v>
      </c>
      <c r="AS53" s="78" t="s">
        <v>330</v>
      </c>
      <c r="AT53" s="110">
        <v>800</v>
      </c>
      <c r="AU53" s="110">
        <v>193400</v>
      </c>
      <c r="AV53" s="110">
        <v>800</v>
      </c>
      <c r="AW53" s="110">
        <v>193400</v>
      </c>
      <c r="AX53" s="110">
        <v>0</v>
      </c>
      <c r="AY53" s="110">
        <v>0</v>
      </c>
    </row>
    <row r="54" spans="1:52" ht="63" x14ac:dyDescent="0.25">
      <c r="A54" s="79"/>
      <c r="B54" s="83" t="s">
        <v>65</v>
      </c>
      <c r="C54" s="80" t="s">
        <v>201</v>
      </c>
      <c r="D54" s="80">
        <v>1</v>
      </c>
      <c r="E54" s="80" t="s">
        <v>419</v>
      </c>
      <c r="F54" s="84" t="s">
        <v>67</v>
      </c>
      <c r="G54" s="80">
        <v>42401</v>
      </c>
      <c r="H54" s="84" t="s">
        <v>420</v>
      </c>
      <c r="I54" s="80" t="s">
        <v>56</v>
      </c>
      <c r="J54" s="80" t="s">
        <v>56</v>
      </c>
      <c r="K54" s="80" t="s">
        <v>56</v>
      </c>
      <c r="L54" s="80" t="s">
        <v>57</v>
      </c>
      <c r="M54" s="85" t="s">
        <v>421</v>
      </c>
      <c r="N54" s="83" t="s">
        <v>422</v>
      </c>
      <c r="O54" s="88">
        <v>0</v>
      </c>
      <c r="P54" s="88">
        <v>0</v>
      </c>
      <c r="Q54" s="88">
        <v>0</v>
      </c>
      <c r="R54" s="88">
        <v>800</v>
      </c>
      <c r="S54" s="88">
        <v>0</v>
      </c>
      <c r="T54" s="81" t="s">
        <v>56</v>
      </c>
      <c r="U54" s="88">
        <v>1000</v>
      </c>
      <c r="V54" s="81" t="s">
        <v>423</v>
      </c>
      <c r="W54" s="88">
        <v>0</v>
      </c>
      <c r="X54" s="88">
        <v>0</v>
      </c>
      <c r="Y54" s="81" t="s">
        <v>56</v>
      </c>
      <c r="Z54" s="88">
        <v>1000</v>
      </c>
      <c r="AA54" s="81" t="s">
        <v>423</v>
      </c>
      <c r="AB54" s="88">
        <v>0</v>
      </c>
      <c r="AC54" s="88">
        <v>0</v>
      </c>
      <c r="AD54" s="81" t="s">
        <v>56</v>
      </c>
      <c r="AE54" s="88">
        <v>1000</v>
      </c>
      <c r="AF54" s="81" t="s">
        <v>423</v>
      </c>
      <c r="AG54" s="88">
        <v>0</v>
      </c>
      <c r="AH54" s="88">
        <v>0</v>
      </c>
      <c r="AI54" s="81" t="s">
        <v>56</v>
      </c>
      <c r="AJ54" s="88">
        <v>1000</v>
      </c>
      <c r="AK54" s="81" t="s">
        <v>423</v>
      </c>
      <c r="AL54" s="88">
        <v>0</v>
      </c>
      <c r="AM54" s="88">
        <v>0</v>
      </c>
      <c r="AN54" s="81" t="s">
        <v>56</v>
      </c>
      <c r="AO54" s="88">
        <v>0</v>
      </c>
      <c r="AP54" s="81" t="s">
        <v>56</v>
      </c>
      <c r="AQ54" s="86">
        <f t="shared" si="0"/>
        <v>0</v>
      </c>
      <c r="AR54" s="89">
        <f t="shared" si="1"/>
        <v>4800</v>
      </c>
      <c r="AS54" s="109" t="s">
        <v>60</v>
      </c>
      <c r="AT54" s="88">
        <v>0</v>
      </c>
      <c r="AU54" s="88">
        <v>0</v>
      </c>
      <c r="AV54" s="88">
        <v>0</v>
      </c>
      <c r="AW54" s="88">
        <v>0</v>
      </c>
      <c r="AX54" s="88">
        <v>0</v>
      </c>
      <c r="AY54" s="88">
        <v>0</v>
      </c>
    </row>
    <row r="55" spans="1:52" ht="78.75" x14ac:dyDescent="0.25">
      <c r="A55" s="79"/>
      <c r="B55" s="83" t="s">
        <v>70</v>
      </c>
      <c r="C55" s="80" t="s">
        <v>201</v>
      </c>
      <c r="D55" s="80">
        <v>1</v>
      </c>
      <c r="E55" s="80" t="s">
        <v>424</v>
      </c>
      <c r="F55" s="84" t="s">
        <v>74</v>
      </c>
      <c r="G55" s="80">
        <v>42401</v>
      </c>
      <c r="H55" s="84" t="s">
        <v>420</v>
      </c>
      <c r="I55" s="80" t="s">
        <v>56</v>
      </c>
      <c r="J55" s="80" t="s">
        <v>56</v>
      </c>
      <c r="K55" s="80" t="s">
        <v>56</v>
      </c>
      <c r="L55" s="80" t="s">
        <v>61</v>
      </c>
      <c r="M55" s="85" t="s">
        <v>425</v>
      </c>
      <c r="N55" s="83" t="s">
        <v>426</v>
      </c>
      <c r="O55" s="88">
        <v>0</v>
      </c>
      <c r="P55" s="88">
        <v>2111.85</v>
      </c>
      <c r="Q55" s="88">
        <v>0</v>
      </c>
      <c r="R55" s="88">
        <v>5555.76</v>
      </c>
      <c r="S55" s="88">
        <v>0</v>
      </c>
      <c r="T55" s="81" t="s">
        <v>56</v>
      </c>
      <c r="U55" s="88">
        <v>1000</v>
      </c>
      <c r="V55" s="81" t="s">
        <v>423</v>
      </c>
      <c r="W55" s="88">
        <v>0</v>
      </c>
      <c r="X55" s="88">
        <v>0</v>
      </c>
      <c r="Y55" s="81" t="s">
        <v>56</v>
      </c>
      <c r="Z55" s="88">
        <v>1000</v>
      </c>
      <c r="AA55" s="81" t="s">
        <v>423</v>
      </c>
      <c r="AB55" s="88">
        <v>0</v>
      </c>
      <c r="AC55" s="88">
        <v>0</v>
      </c>
      <c r="AD55" s="81" t="s">
        <v>56</v>
      </c>
      <c r="AE55" s="88">
        <v>1000</v>
      </c>
      <c r="AF55" s="81" t="s">
        <v>423</v>
      </c>
      <c r="AG55" s="88">
        <v>0</v>
      </c>
      <c r="AH55" s="88">
        <v>0</v>
      </c>
      <c r="AI55" s="81" t="s">
        <v>56</v>
      </c>
      <c r="AJ55" s="88">
        <v>1000</v>
      </c>
      <c r="AK55" s="81" t="s">
        <v>423</v>
      </c>
      <c r="AL55" s="88">
        <v>0</v>
      </c>
      <c r="AM55" s="88">
        <v>0</v>
      </c>
      <c r="AN55" s="81" t="s">
        <v>56</v>
      </c>
      <c r="AO55" s="88">
        <v>0</v>
      </c>
      <c r="AP55" s="81" t="s">
        <v>56</v>
      </c>
      <c r="AQ55" s="86">
        <f t="shared" si="0"/>
        <v>0</v>
      </c>
      <c r="AR55" s="89">
        <f t="shared" si="1"/>
        <v>11667.61</v>
      </c>
      <c r="AS55" s="109" t="s">
        <v>60</v>
      </c>
      <c r="AT55" s="111">
        <v>0</v>
      </c>
      <c r="AU55" s="111">
        <v>0</v>
      </c>
      <c r="AV55" s="111">
        <v>0</v>
      </c>
      <c r="AW55" s="111">
        <v>0</v>
      </c>
      <c r="AX55" s="111">
        <v>0</v>
      </c>
      <c r="AY55" s="111">
        <v>0</v>
      </c>
    </row>
    <row r="56" spans="1:52" ht="78.75" x14ac:dyDescent="0.25">
      <c r="A56" s="79"/>
      <c r="B56" s="83" t="s">
        <v>65</v>
      </c>
      <c r="C56" s="80" t="s">
        <v>201</v>
      </c>
      <c r="D56" s="80">
        <v>1</v>
      </c>
      <c r="E56" s="80" t="s">
        <v>427</v>
      </c>
      <c r="F56" s="84" t="s">
        <v>67</v>
      </c>
      <c r="G56" s="80">
        <v>42403</v>
      </c>
      <c r="H56" s="84" t="s">
        <v>364</v>
      </c>
      <c r="I56" s="80" t="s">
        <v>56</v>
      </c>
      <c r="J56" s="80" t="s">
        <v>56</v>
      </c>
      <c r="K56" s="80" t="s">
        <v>56</v>
      </c>
      <c r="L56" s="80" t="s">
        <v>57</v>
      </c>
      <c r="M56" s="85" t="s">
        <v>428</v>
      </c>
      <c r="N56" s="83" t="s">
        <v>429</v>
      </c>
      <c r="O56" s="88">
        <v>0</v>
      </c>
      <c r="P56" s="88">
        <v>2840.75</v>
      </c>
      <c r="Q56" s="88">
        <v>0</v>
      </c>
      <c r="R56" s="88">
        <v>5354.42</v>
      </c>
      <c r="S56" s="88">
        <v>0</v>
      </c>
      <c r="T56" s="81" t="s">
        <v>56</v>
      </c>
      <c r="U56" s="88">
        <v>2800</v>
      </c>
      <c r="V56" s="81" t="s">
        <v>430</v>
      </c>
      <c r="W56" s="88">
        <v>0</v>
      </c>
      <c r="X56" s="88">
        <v>0</v>
      </c>
      <c r="Y56" s="81" t="s">
        <v>56</v>
      </c>
      <c r="Z56" s="88">
        <v>1500</v>
      </c>
      <c r="AA56" s="81" t="s">
        <v>423</v>
      </c>
      <c r="AB56" s="88">
        <v>0</v>
      </c>
      <c r="AC56" s="88">
        <v>0</v>
      </c>
      <c r="AD56" s="81" t="s">
        <v>56</v>
      </c>
      <c r="AE56" s="88">
        <v>1500</v>
      </c>
      <c r="AF56" s="81" t="s">
        <v>423</v>
      </c>
      <c r="AG56" s="88">
        <v>0</v>
      </c>
      <c r="AH56" s="88">
        <v>0</v>
      </c>
      <c r="AI56" s="81" t="s">
        <v>56</v>
      </c>
      <c r="AJ56" s="88">
        <v>1500</v>
      </c>
      <c r="AK56" s="81" t="s">
        <v>423</v>
      </c>
      <c r="AL56" s="88">
        <v>0</v>
      </c>
      <c r="AM56" s="88">
        <v>0</v>
      </c>
      <c r="AN56" s="81" t="s">
        <v>56</v>
      </c>
      <c r="AO56" s="88">
        <v>0</v>
      </c>
      <c r="AP56" s="81" t="s">
        <v>56</v>
      </c>
      <c r="AQ56" s="86">
        <f t="shared" si="0"/>
        <v>0</v>
      </c>
      <c r="AR56" s="89">
        <f t="shared" si="1"/>
        <v>15495.17</v>
      </c>
      <c r="AS56" s="109" t="s">
        <v>60</v>
      </c>
      <c r="AT56" s="111">
        <v>0</v>
      </c>
      <c r="AU56" s="111">
        <v>0</v>
      </c>
      <c r="AV56" s="111">
        <v>0</v>
      </c>
      <c r="AW56" s="111">
        <v>0</v>
      </c>
      <c r="AX56" s="111">
        <v>0</v>
      </c>
      <c r="AY56" s="111">
        <v>0</v>
      </c>
    </row>
    <row r="57" spans="1:52" ht="78.75" x14ac:dyDescent="0.25">
      <c r="A57" s="79"/>
      <c r="B57" s="83" t="s">
        <v>70</v>
      </c>
      <c r="C57" s="80" t="s">
        <v>201</v>
      </c>
      <c r="D57" s="80">
        <v>1</v>
      </c>
      <c r="E57" s="80" t="s">
        <v>431</v>
      </c>
      <c r="F57" s="84" t="s">
        <v>72</v>
      </c>
      <c r="G57" s="80">
        <v>42403</v>
      </c>
      <c r="H57" s="84" t="s">
        <v>364</v>
      </c>
      <c r="I57" s="80" t="s">
        <v>56</v>
      </c>
      <c r="J57" s="80" t="s">
        <v>56</v>
      </c>
      <c r="K57" s="80" t="s">
        <v>56</v>
      </c>
      <c r="L57" s="80" t="s">
        <v>61</v>
      </c>
      <c r="M57" s="85" t="s">
        <v>432</v>
      </c>
      <c r="N57" s="83" t="s">
        <v>433</v>
      </c>
      <c r="O57" s="88">
        <v>0</v>
      </c>
      <c r="P57" s="88">
        <v>6832.91</v>
      </c>
      <c r="Q57" s="88">
        <v>0</v>
      </c>
      <c r="R57" s="88">
        <v>11050.07</v>
      </c>
      <c r="S57" s="88">
        <v>0</v>
      </c>
      <c r="T57" s="81" t="s">
        <v>56</v>
      </c>
      <c r="U57" s="88">
        <v>2000</v>
      </c>
      <c r="V57" s="109" t="s">
        <v>423</v>
      </c>
      <c r="W57" s="88">
        <v>0</v>
      </c>
      <c r="X57" s="88">
        <v>0</v>
      </c>
      <c r="Y57" s="81" t="s">
        <v>56</v>
      </c>
      <c r="Z57" s="88">
        <v>2000</v>
      </c>
      <c r="AA57" s="81" t="s">
        <v>423</v>
      </c>
      <c r="AB57" s="88">
        <v>0</v>
      </c>
      <c r="AC57" s="88">
        <v>0</v>
      </c>
      <c r="AD57" s="81" t="s">
        <v>56</v>
      </c>
      <c r="AE57" s="88">
        <v>2000</v>
      </c>
      <c r="AF57" s="81" t="s">
        <v>423</v>
      </c>
      <c r="AG57" s="88">
        <v>0</v>
      </c>
      <c r="AH57" s="88">
        <v>0</v>
      </c>
      <c r="AI57" s="81" t="s">
        <v>56</v>
      </c>
      <c r="AJ57" s="88">
        <v>2000</v>
      </c>
      <c r="AK57" s="81" t="s">
        <v>423</v>
      </c>
      <c r="AL57" s="88">
        <v>0</v>
      </c>
      <c r="AM57" s="88">
        <v>0</v>
      </c>
      <c r="AN57" s="81" t="s">
        <v>56</v>
      </c>
      <c r="AO57" s="88">
        <v>0</v>
      </c>
      <c r="AP57" s="81" t="s">
        <v>56</v>
      </c>
      <c r="AQ57" s="86">
        <f t="shared" si="0"/>
        <v>0</v>
      </c>
      <c r="AR57" s="89">
        <f t="shared" si="1"/>
        <v>25882.98</v>
      </c>
      <c r="AS57" s="109" t="s">
        <v>60</v>
      </c>
      <c r="AT57" s="111">
        <v>0</v>
      </c>
      <c r="AU57" s="111">
        <v>0</v>
      </c>
      <c r="AV57" s="111">
        <v>0</v>
      </c>
      <c r="AW57" s="111">
        <v>0</v>
      </c>
      <c r="AX57" s="111">
        <v>0</v>
      </c>
      <c r="AY57" s="111">
        <v>0</v>
      </c>
    </row>
    <row r="58" spans="1:52" ht="47.25" x14ac:dyDescent="0.25">
      <c r="A58" s="79"/>
      <c r="B58" s="83" t="s">
        <v>70</v>
      </c>
      <c r="C58" s="80" t="s">
        <v>201</v>
      </c>
      <c r="D58" s="80">
        <v>1</v>
      </c>
      <c r="E58" s="80" t="s">
        <v>434</v>
      </c>
      <c r="F58" s="84" t="s">
        <v>435</v>
      </c>
      <c r="G58" s="80">
        <v>42403</v>
      </c>
      <c r="H58" s="84" t="s">
        <v>364</v>
      </c>
      <c r="I58" s="80" t="s">
        <v>56</v>
      </c>
      <c r="J58" s="80" t="s">
        <v>56</v>
      </c>
      <c r="K58" s="80" t="s">
        <v>56</v>
      </c>
      <c r="L58" s="80" t="s">
        <v>79</v>
      </c>
      <c r="M58" s="85" t="s">
        <v>436</v>
      </c>
      <c r="N58" s="83" t="s">
        <v>437</v>
      </c>
      <c r="O58" s="88">
        <v>0</v>
      </c>
      <c r="P58" s="88">
        <v>0</v>
      </c>
      <c r="Q58" s="88">
        <v>0</v>
      </c>
      <c r="R58" s="88">
        <v>0</v>
      </c>
      <c r="S58" s="88">
        <v>0</v>
      </c>
      <c r="T58" s="81" t="s">
        <v>56</v>
      </c>
      <c r="U58" s="88">
        <v>94900</v>
      </c>
      <c r="V58" s="81" t="s">
        <v>438</v>
      </c>
      <c r="W58" s="88">
        <v>0</v>
      </c>
      <c r="X58" s="88">
        <v>0</v>
      </c>
      <c r="Y58" s="81" t="s">
        <v>56</v>
      </c>
      <c r="Z58" s="88">
        <v>0</v>
      </c>
      <c r="AA58" s="81" t="s">
        <v>1518</v>
      </c>
      <c r="AB58" s="88">
        <v>0</v>
      </c>
      <c r="AC58" s="88">
        <v>0</v>
      </c>
      <c r="AD58" s="81" t="s">
        <v>56</v>
      </c>
      <c r="AE58" s="88">
        <v>0</v>
      </c>
      <c r="AF58" s="81" t="s">
        <v>56</v>
      </c>
      <c r="AG58" s="88">
        <v>0</v>
      </c>
      <c r="AH58" s="88">
        <v>0</v>
      </c>
      <c r="AI58" s="81" t="s">
        <v>56</v>
      </c>
      <c r="AJ58" s="88">
        <v>0</v>
      </c>
      <c r="AK58" s="81" t="s">
        <v>56</v>
      </c>
      <c r="AL58" s="88">
        <v>0</v>
      </c>
      <c r="AM58" s="88">
        <v>0</v>
      </c>
      <c r="AN58" s="81" t="s">
        <v>56</v>
      </c>
      <c r="AO58" s="88">
        <v>0</v>
      </c>
      <c r="AP58" s="81" t="s">
        <v>56</v>
      </c>
      <c r="AQ58" s="86">
        <f t="shared" si="0"/>
        <v>0</v>
      </c>
      <c r="AR58" s="89">
        <f t="shared" si="1"/>
        <v>94900</v>
      </c>
      <c r="AS58" s="109" t="s">
        <v>60</v>
      </c>
      <c r="AT58" s="111">
        <v>0</v>
      </c>
      <c r="AU58" s="111">
        <v>0</v>
      </c>
      <c r="AV58" s="111">
        <v>0</v>
      </c>
      <c r="AW58" s="111">
        <v>0</v>
      </c>
      <c r="AX58" s="111">
        <v>0</v>
      </c>
      <c r="AY58" s="111">
        <v>0</v>
      </c>
    </row>
    <row r="59" spans="1:52" s="124" customFormat="1" ht="47.25" x14ac:dyDescent="0.25">
      <c r="A59" s="113"/>
      <c r="B59" s="114" t="s">
        <v>87</v>
      </c>
      <c r="C59" s="115" t="s">
        <v>201</v>
      </c>
      <c r="D59" s="115">
        <v>1</v>
      </c>
      <c r="E59" s="115" t="s">
        <v>362</v>
      </c>
      <c r="F59" s="116" t="s">
        <v>363</v>
      </c>
      <c r="G59" s="115">
        <v>42403</v>
      </c>
      <c r="H59" s="116" t="s">
        <v>364</v>
      </c>
      <c r="I59" s="115" t="s">
        <v>56</v>
      </c>
      <c r="J59" s="115" t="s">
        <v>56</v>
      </c>
      <c r="K59" s="115" t="s">
        <v>56</v>
      </c>
      <c r="L59" s="115" t="s">
        <v>284</v>
      </c>
      <c r="M59" s="117" t="s">
        <v>365</v>
      </c>
      <c r="N59" s="116" t="s">
        <v>363</v>
      </c>
      <c r="O59" s="112">
        <v>0</v>
      </c>
      <c r="P59" s="112">
        <v>0</v>
      </c>
      <c r="Q59" s="112">
        <v>0</v>
      </c>
      <c r="R59" s="112">
        <v>0</v>
      </c>
      <c r="S59" s="112">
        <v>0</v>
      </c>
      <c r="T59" s="118" t="s">
        <v>56</v>
      </c>
      <c r="U59" s="112">
        <v>0</v>
      </c>
      <c r="V59" s="118" t="s">
        <v>56</v>
      </c>
      <c r="W59" s="112">
        <v>0</v>
      </c>
      <c r="X59" s="112">
        <v>0</v>
      </c>
      <c r="Y59" s="118" t="s">
        <v>56</v>
      </c>
      <c r="Z59" s="112">
        <v>0</v>
      </c>
      <c r="AA59" s="118" t="s">
        <v>56</v>
      </c>
      <c r="AB59" s="112">
        <v>0</v>
      </c>
      <c r="AC59" s="112">
        <v>0</v>
      </c>
      <c r="AD59" s="118" t="s">
        <v>56</v>
      </c>
      <c r="AE59" s="112">
        <v>0</v>
      </c>
      <c r="AF59" s="118" t="s">
        <v>56</v>
      </c>
      <c r="AG59" s="112">
        <v>0</v>
      </c>
      <c r="AH59" s="112">
        <v>0</v>
      </c>
      <c r="AI59" s="118" t="s">
        <v>56</v>
      </c>
      <c r="AJ59" s="112">
        <v>0</v>
      </c>
      <c r="AK59" s="118" t="s">
        <v>56</v>
      </c>
      <c r="AL59" s="112">
        <v>0</v>
      </c>
      <c r="AM59" s="112">
        <v>0</v>
      </c>
      <c r="AN59" s="118" t="s">
        <v>56</v>
      </c>
      <c r="AO59" s="112">
        <v>1080000</v>
      </c>
      <c r="AP59" s="118" t="s">
        <v>56</v>
      </c>
      <c r="AQ59" s="119">
        <f t="shared" si="0"/>
        <v>0</v>
      </c>
      <c r="AR59" s="120">
        <f t="shared" si="1"/>
        <v>1080000</v>
      </c>
      <c r="AS59" s="121" t="s">
        <v>60</v>
      </c>
      <c r="AT59" s="122">
        <v>0</v>
      </c>
      <c r="AU59" s="122">
        <v>0</v>
      </c>
      <c r="AV59" s="122">
        <v>0</v>
      </c>
      <c r="AW59" s="122">
        <v>0</v>
      </c>
      <c r="AX59" s="122">
        <v>0</v>
      </c>
      <c r="AY59" s="122">
        <v>0</v>
      </c>
      <c r="AZ59" s="123" t="s">
        <v>1582</v>
      </c>
    </row>
    <row r="60" spans="1:52" ht="78.75" x14ac:dyDescent="0.25">
      <c r="A60" s="79"/>
      <c r="B60" s="83" t="s">
        <v>65</v>
      </c>
      <c r="C60" s="80" t="s">
        <v>201</v>
      </c>
      <c r="D60" s="80">
        <v>1</v>
      </c>
      <c r="E60" s="80" t="s">
        <v>439</v>
      </c>
      <c r="F60" s="84" t="s">
        <v>67</v>
      </c>
      <c r="G60" s="80">
        <v>42406</v>
      </c>
      <c r="H60" s="84" t="s">
        <v>440</v>
      </c>
      <c r="I60" s="80" t="s">
        <v>56</v>
      </c>
      <c r="J60" s="80" t="s">
        <v>56</v>
      </c>
      <c r="K60" s="80" t="s">
        <v>56</v>
      </c>
      <c r="L60" s="80" t="s">
        <v>57</v>
      </c>
      <c r="M60" s="85" t="s">
        <v>441</v>
      </c>
      <c r="N60" s="83" t="s">
        <v>442</v>
      </c>
      <c r="O60" s="88">
        <v>0</v>
      </c>
      <c r="P60" s="88">
        <v>712.92</v>
      </c>
      <c r="Q60" s="88">
        <v>0</v>
      </c>
      <c r="R60" s="88">
        <v>7000</v>
      </c>
      <c r="S60" s="88">
        <v>0</v>
      </c>
      <c r="T60" s="81" t="s">
        <v>56</v>
      </c>
      <c r="U60" s="88">
        <v>2500</v>
      </c>
      <c r="V60" s="81" t="s">
        <v>443</v>
      </c>
      <c r="W60" s="88">
        <v>0</v>
      </c>
      <c r="X60" s="88">
        <v>0</v>
      </c>
      <c r="Y60" s="81" t="s">
        <v>56</v>
      </c>
      <c r="Z60" s="88">
        <v>1500</v>
      </c>
      <c r="AA60" s="81" t="s">
        <v>423</v>
      </c>
      <c r="AB60" s="88">
        <v>0</v>
      </c>
      <c r="AC60" s="88">
        <v>0</v>
      </c>
      <c r="AD60" s="81" t="s">
        <v>56</v>
      </c>
      <c r="AE60" s="88">
        <v>1500</v>
      </c>
      <c r="AF60" s="81" t="s">
        <v>423</v>
      </c>
      <c r="AG60" s="88">
        <v>0</v>
      </c>
      <c r="AH60" s="88">
        <v>0</v>
      </c>
      <c r="AI60" s="81" t="s">
        <v>56</v>
      </c>
      <c r="AJ60" s="88">
        <v>1500</v>
      </c>
      <c r="AK60" s="81" t="s">
        <v>423</v>
      </c>
      <c r="AL60" s="88">
        <v>0</v>
      </c>
      <c r="AM60" s="88">
        <v>0</v>
      </c>
      <c r="AN60" s="81" t="s">
        <v>56</v>
      </c>
      <c r="AO60" s="88">
        <v>0</v>
      </c>
      <c r="AP60" s="81" t="s">
        <v>56</v>
      </c>
      <c r="AQ60" s="86">
        <f t="shared" si="0"/>
        <v>0</v>
      </c>
      <c r="AR60" s="89">
        <f t="shared" si="1"/>
        <v>14712.92</v>
      </c>
      <c r="AS60" s="109" t="s">
        <v>60</v>
      </c>
      <c r="AT60" s="88">
        <v>0</v>
      </c>
      <c r="AU60" s="88">
        <v>0</v>
      </c>
      <c r="AV60" s="88">
        <v>0</v>
      </c>
      <c r="AW60" s="88">
        <v>0</v>
      </c>
      <c r="AX60" s="88">
        <v>0</v>
      </c>
      <c r="AY60" s="88">
        <v>0</v>
      </c>
    </row>
    <row r="61" spans="1:52" ht="63" x14ac:dyDescent="0.25">
      <c r="A61" s="79"/>
      <c r="B61" s="83" t="s">
        <v>70</v>
      </c>
      <c r="C61" s="80" t="s">
        <v>201</v>
      </c>
      <c r="D61" s="80">
        <v>1</v>
      </c>
      <c r="E61" s="80" t="s">
        <v>444</v>
      </c>
      <c r="F61" s="84" t="s">
        <v>72</v>
      </c>
      <c r="G61" s="80">
        <v>42406</v>
      </c>
      <c r="H61" s="84" t="s">
        <v>440</v>
      </c>
      <c r="I61" s="80" t="s">
        <v>56</v>
      </c>
      <c r="J61" s="80" t="s">
        <v>56</v>
      </c>
      <c r="K61" s="80" t="s">
        <v>56</v>
      </c>
      <c r="L61" s="80" t="s">
        <v>61</v>
      </c>
      <c r="M61" s="85" t="s">
        <v>445</v>
      </c>
      <c r="N61" s="83" t="s">
        <v>446</v>
      </c>
      <c r="O61" s="88">
        <v>0</v>
      </c>
      <c r="P61" s="88">
        <v>685.01</v>
      </c>
      <c r="Q61" s="88">
        <v>0</v>
      </c>
      <c r="R61" s="88">
        <v>4000</v>
      </c>
      <c r="S61" s="88">
        <v>0</v>
      </c>
      <c r="T61" s="81" t="s">
        <v>56</v>
      </c>
      <c r="U61" s="88">
        <v>2000</v>
      </c>
      <c r="V61" s="81" t="s">
        <v>423</v>
      </c>
      <c r="W61" s="88">
        <v>0</v>
      </c>
      <c r="X61" s="88">
        <v>0</v>
      </c>
      <c r="Y61" s="81" t="s">
        <v>56</v>
      </c>
      <c r="Z61" s="88">
        <v>2000</v>
      </c>
      <c r="AA61" s="81" t="s">
        <v>423</v>
      </c>
      <c r="AB61" s="88">
        <v>0</v>
      </c>
      <c r="AC61" s="88">
        <v>0</v>
      </c>
      <c r="AD61" s="81" t="s">
        <v>56</v>
      </c>
      <c r="AE61" s="88">
        <v>2000</v>
      </c>
      <c r="AF61" s="81" t="s">
        <v>423</v>
      </c>
      <c r="AG61" s="88">
        <v>0</v>
      </c>
      <c r="AH61" s="88">
        <v>0</v>
      </c>
      <c r="AI61" s="81" t="s">
        <v>56</v>
      </c>
      <c r="AJ61" s="88">
        <v>2000</v>
      </c>
      <c r="AK61" s="81" t="s">
        <v>423</v>
      </c>
      <c r="AL61" s="88">
        <v>0</v>
      </c>
      <c r="AM61" s="88">
        <v>0</v>
      </c>
      <c r="AN61" s="81" t="s">
        <v>56</v>
      </c>
      <c r="AO61" s="88">
        <v>0</v>
      </c>
      <c r="AP61" s="81" t="s">
        <v>56</v>
      </c>
      <c r="AQ61" s="86">
        <f t="shared" si="0"/>
        <v>0</v>
      </c>
      <c r="AR61" s="89">
        <f t="shared" si="1"/>
        <v>12685.01</v>
      </c>
      <c r="AS61" s="109" t="s">
        <v>60</v>
      </c>
      <c r="AT61" s="88">
        <v>0</v>
      </c>
      <c r="AU61" s="111">
        <v>0</v>
      </c>
      <c r="AV61" s="88">
        <v>0</v>
      </c>
      <c r="AW61" s="111">
        <v>0</v>
      </c>
      <c r="AX61" s="88">
        <v>0</v>
      </c>
      <c r="AY61" s="88">
        <v>0</v>
      </c>
    </row>
    <row r="62" spans="1:52" ht="78.75" x14ac:dyDescent="0.25">
      <c r="A62" s="79"/>
      <c r="B62" s="83" t="s">
        <v>65</v>
      </c>
      <c r="C62" s="80" t="s">
        <v>201</v>
      </c>
      <c r="D62" s="80">
        <v>1</v>
      </c>
      <c r="E62" s="80" t="s">
        <v>447</v>
      </c>
      <c r="F62" s="84" t="s">
        <v>67</v>
      </c>
      <c r="G62" s="80">
        <v>42407</v>
      </c>
      <c r="H62" s="84" t="s">
        <v>448</v>
      </c>
      <c r="I62" s="80" t="s">
        <v>56</v>
      </c>
      <c r="J62" s="80" t="s">
        <v>56</v>
      </c>
      <c r="K62" s="80" t="s">
        <v>56</v>
      </c>
      <c r="L62" s="80" t="s">
        <v>57</v>
      </c>
      <c r="M62" s="85" t="s">
        <v>449</v>
      </c>
      <c r="N62" s="83" t="s">
        <v>450</v>
      </c>
      <c r="O62" s="88">
        <v>0</v>
      </c>
      <c r="P62" s="88">
        <v>548.30999999999995</v>
      </c>
      <c r="Q62" s="88">
        <v>0</v>
      </c>
      <c r="R62" s="86">
        <v>6000</v>
      </c>
      <c r="S62" s="88">
        <v>0</v>
      </c>
      <c r="T62" s="81" t="s">
        <v>56</v>
      </c>
      <c r="U62" s="88">
        <v>7900</v>
      </c>
      <c r="V62" s="81" t="s">
        <v>451</v>
      </c>
      <c r="W62" s="88">
        <v>0</v>
      </c>
      <c r="X62" s="88">
        <v>0</v>
      </c>
      <c r="Y62" s="81" t="s">
        <v>56</v>
      </c>
      <c r="Z62" s="88">
        <v>4800</v>
      </c>
      <c r="AA62" s="81" t="s">
        <v>452</v>
      </c>
      <c r="AB62" s="88">
        <v>0</v>
      </c>
      <c r="AC62" s="88">
        <v>0</v>
      </c>
      <c r="AD62" s="81" t="s">
        <v>56</v>
      </c>
      <c r="AE62" s="88">
        <v>1500</v>
      </c>
      <c r="AF62" s="81" t="s">
        <v>423</v>
      </c>
      <c r="AG62" s="88">
        <v>0</v>
      </c>
      <c r="AH62" s="88">
        <v>0</v>
      </c>
      <c r="AI62" s="81" t="s">
        <v>56</v>
      </c>
      <c r="AJ62" s="88">
        <v>1500</v>
      </c>
      <c r="AK62" s="81" t="s">
        <v>423</v>
      </c>
      <c r="AL62" s="88">
        <v>0</v>
      </c>
      <c r="AM62" s="88">
        <v>0</v>
      </c>
      <c r="AN62" s="81" t="s">
        <v>56</v>
      </c>
      <c r="AO62" s="88">
        <v>0</v>
      </c>
      <c r="AP62" s="81" t="s">
        <v>56</v>
      </c>
      <c r="AQ62" s="86">
        <f t="shared" si="0"/>
        <v>0</v>
      </c>
      <c r="AR62" s="89">
        <f t="shared" si="1"/>
        <v>22248.309999999998</v>
      </c>
      <c r="AS62" s="109" t="s">
        <v>60</v>
      </c>
      <c r="AT62" s="111">
        <v>0</v>
      </c>
      <c r="AU62" s="88">
        <v>0</v>
      </c>
      <c r="AV62" s="111">
        <v>0</v>
      </c>
      <c r="AW62" s="111">
        <v>0</v>
      </c>
      <c r="AX62" s="111">
        <v>0</v>
      </c>
      <c r="AY62" s="111">
        <v>0</v>
      </c>
    </row>
    <row r="63" spans="1:52" ht="63" x14ac:dyDescent="0.25">
      <c r="A63" s="79"/>
      <c r="B63" s="83" t="s">
        <v>70</v>
      </c>
      <c r="C63" s="80" t="s">
        <v>201</v>
      </c>
      <c r="D63" s="80">
        <v>1</v>
      </c>
      <c r="E63" s="80" t="s">
        <v>453</v>
      </c>
      <c r="F63" s="84" t="s">
        <v>72</v>
      </c>
      <c r="G63" s="80">
        <v>42407</v>
      </c>
      <c r="H63" s="84" t="s">
        <v>448</v>
      </c>
      <c r="I63" s="80" t="s">
        <v>56</v>
      </c>
      <c r="J63" s="80" t="s">
        <v>56</v>
      </c>
      <c r="K63" s="80" t="s">
        <v>56</v>
      </c>
      <c r="L63" s="80" t="s">
        <v>61</v>
      </c>
      <c r="M63" s="85" t="s">
        <v>454</v>
      </c>
      <c r="N63" s="83" t="s">
        <v>455</v>
      </c>
      <c r="O63" s="88">
        <v>0</v>
      </c>
      <c r="P63" s="88">
        <v>0</v>
      </c>
      <c r="Q63" s="88">
        <v>0</v>
      </c>
      <c r="R63" s="88">
        <v>1500</v>
      </c>
      <c r="S63" s="88">
        <v>0</v>
      </c>
      <c r="T63" s="81" t="s">
        <v>56</v>
      </c>
      <c r="U63" s="88">
        <v>6700</v>
      </c>
      <c r="V63" s="81" t="s">
        <v>456</v>
      </c>
      <c r="W63" s="88">
        <v>0</v>
      </c>
      <c r="X63" s="88">
        <v>0</v>
      </c>
      <c r="Y63" s="81" t="s">
        <v>56</v>
      </c>
      <c r="Z63" s="88">
        <v>10500</v>
      </c>
      <c r="AA63" s="81" t="s">
        <v>457</v>
      </c>
      <c r="AB63" s="88">
        <v>0</v>
      </c>
      <c r="AC63" s="88">
        <v>0</v>
      </c>
      <c r="AD63" s="81" t="s">
        <v>56</v>
      </c>
      <c r="AE63" s="88">
        <v>2000</v>
      </c>
      <c r="AF63" s="81" t="s">
        <v>423</v>
      </c>
      <c r="AG63" s="88">
        <v>0</v>
      </c>
      <c r="AH63" s="88">
        <v>0</v>
      </c>
      <c r="AI63" s="81" t="s">
        <v>56</v>
      </c>
      <c r="AJ63" s="88">
        <v>2000</v>
      </c>
      <c r="AK63" s="81" t="s">
        <v>423</v>
      </c>
      <c r="AL63" s="88">
        <v>0</v>
      </c>
      <c r="AM63" s="88">
        <v>0</v>
      </c>
      <c r="AN63" s="81" t="s">
        <v>56</v>
      </c>
      <c r="AO63" s="88">
        <v>0</v>
      </c>
      <c r="AP63" s="81" t="s">
        <v>56</v>
      </c>
      <c r="AQ63" s="86">
        <f t="shared" si="0"/>
        <v>0</v>
      </c>
      <c r="AR63" s="89">
        <f t="shared" si="1"/>
        <v>22700</v>
      </c>
      <c r="AS63" s="109" t="s">
        <v>60</v>
      </c>
      <c r="AT63" s="88">
        <v>0</v>
      </c>
      <c r="AU63" s="88">
        <v>0</v>
      </c>
      <c r="AV63" s="88">
        <v>0</v>
      </c>
      <c r="AW63" s="88">
        <v>0</v>
      </c>
      <c r="AX63" s="111">
        <v>0</v>
      </c>
      <c r="AY63" s="88">
        <v>0</v>
      </c>
    </row>
    <row r="64" spans="1:52" ht="63" x14ac:dyDescent="0.25">
      <c r="A64" s="79"/>
      <c r="B64" s="83" t="s">
        <v>65</v>
      </c>
      <c r="C64" s="80" t="s">
        <v>201</v>
      </c>
      <c r="D64" s="80">
        <v>1</v>
      </c>
      <c r="E64" s="80" t="s">
        <v>458</v>
      </c>
      <c r="F64" s="84" t="s">
        <v>67</v>
      </c>
      <c r="G64" s="80">
        <v>42408</v>
      </c>
      <c r="H64" s="84" t="s">
        <v>459</v>
      </c>
      <c r="I64" s="80" t="s">
        <v>56</v>
      </c>
      <c r="J64" s="80" t="s">
        <v>56</v>
      </c>
      <c r="K64" s="80" t="s">
        <v>56</v>
      </c>
      <c r="L64" s="80" t="s">
        <v>57</v>
      </c>
      <c r="M64" s="85" t="s">
        <v>460</v>
      </c>
      <c r="N64" s="83" t="s">
        <v>461</v>
      </c>
      <c r="O64" s="88">
        <v>0</v>
      </c>
      <c r="P64" s="88">
        <v>863.23</v>
      </c>
      <c r="Q64" s="88">
        <v>0</v>
      </c>
      <c r="R64" s="88">
        <v>1000</v>
      </c>
      <c r="S64" s="88">
        <v>0</v>
      </c>
      <c r="T64" s="81" t="s">
        <v>56</v>
      </c>
      <c r="U64" s="88">
        <v>0</v>
      </c>
      <c r="V64" s="81" t="s">
        <v>56</v>
      </c>
      <c r="W64" s="88">
        <v>0</v>
      </c>
      <c r="X64" s="88">
        <v>0</v>
      </c>
      <c r="Y64" s="81" t="s">
        <v>56</v>
      </c>
      <c r="Z64" s="88">
        <v>0</v>
      </c>
      <c r="AA64" s="81" t="s">
        <v>56</v>
      </c>
      <c r="AB64" s="88">
        <v>0</v>
      </c>
      <c r="AC64" s="88">
        <v>0</v>
      </c>
      <c r="AD64" s="81" t="s">
        <v>56</v>
      </c>
      <c r="AE64" s="88">
        <v>500</v>
      </c>
      <c r="AF64" s="81" t="s">
        <v>423</v>
      </c>
      <c r="AG64" s="88">
        <v>0</v>
      </c>
      <c r="AH64" s="88">
        <v>0</v>
      </c>
      <c r="AI64" s="81" t="s">
        <v>56</v>
      </c>
      <c r="AJ64" s="88">
        <v>1500</v>
      </c>
      <c r="AK64" s="81" t="s">
        <v>423</v>
      </c>
      <c r="AL64" s="88">
        <v>0</v>
      </c>
      <c r="AM64" s="88">
        <v>0</v>
      </c>
      <c r="AN64" s="81" t="s">
        <v>56</v>
      </c>
      <c r="AO64" s="88">
        <v>0</v>
      </c>
      <c r="AP64" s="81" t="s">
        <v>56</v>
      </c>
      <c r="AQ64" s="86">
        <f t="shared" ref="AQ64:AQ125" si="2">O64+Q64+S64+X64+AC64+AH64+AM64</f>
        <v>0</v>
      </c>
      <c r="AR64" s="89">
        <f t="shared" ref="AR64:AR125" si="3">P64+R64+U64+W64+Z64+AB64+AE64+AG64+AJ64+AL64+AO64</f>
        <v>3863.23</v>
      </c>
      <c r="AS64" s="109" t="s">
        <v>60</v>
      </c>
      <c r="AT64" s="111">
        <v>0</v>
      </c>
      <c r="AU64" s="111">
        <v>0</v>
      </c>
      <c r="AV64" s="111">
        <v>0</v>
      </c>
      <c r="AW64" s="111">
        <v>0</v>
      </c>
      <c r="AX64" s="111">
        <v>0</v>
      </c>
      <c r="AY64" s="111">
        <v>0</v>
      </c>
    </row>
    <row r="65" spans="1:51" ht="78.75" x14ac:dyDescent="0.25">
      <c r="A65" s="79"/>
      <c r="B65" s="83" t="s">
        <v>70</v>
      </c>
      <c r="C65" s="80" t="s">
        <v>201</v>
      </c>
      <c r="D65" s="80">
        <v>1</v>
      </c>
      <c r="E65" s="80" t="s">
        <v>462</v>
      </c>
      <c r="F65" s="84" t="s">
        <v>74</v>
      </c>
      <c r="G65" s="80">
        <v>42408</v>
      </c>
      <c r="H65" s="84" t="s">
        <v>459</v>
      </c>
      <c r="I65" s="80" t="s">
        <v>56</v>
      </c>
      <c r="J65" s="80" t="s">
        <v>56</v>
      </c>
      <c r="K65" s="80" t="s">
        <v>56</v>
      </c>
      <c r="L65" s="80" t="s">
        <v>61</v>
      </c>
      <c r="M65" s="85" t="s">
        <v>463</v>
      </c>
      <c r="N65" s="83" t="s">
        <v>464</v>
      </c>
      <c r="O65" s="88">
        <v>0</v>
      </c>
      <c r="P65" s="88">
        <v>875.28</v>
      </c>
      <c r="Q65" s="88">
        <v>0</v>
      </c>
      <c r="R65" s="88">
        <v>0</v>
      </c>
      <c r="S65" s="88">
        <v>0</v>
      </c>
      <c r="T65" s="81" t="s">
        <v>56</v>
      </c>
      <c r="U65" s="88">
        <v>0</v>
      </c>
      <c r="V65" s="81" t="s">
        <v>56</v>
      </c>
      <c r="W65" s="88">
        <v>0</v>
      </c>
      <c r="X65" s="88">
        <v>0</v>
      </c>
      <c r="Y65" s="81" t="s">
        <v>56</v>
      </c>
      <c r="Z65" s="88">
        <v>0</v>
      </c>
      <c r="AA65" s="81" t="s">
        <v>56</v>
      </c>
      <c r="AB65" s="88">
        <v>0</v>
      </c>
      <c r="AC65" s="88">
        <v>0</v>
      </c>
      <c r="AD65" s="81" t="s">
        <v>56</v>
      </c>
      <c r="AE65" s="88">
        <v>500</v>
      </c>
      <c r="AF65" s="81" t="s">
        <v>423</v>
      </c>
      <c r="AG65" s="88">
        <v>0</v>
      </c>
      <c r="AH65" s="88">
        <v>0</v>
      </c>
      <c r="AI65" s="81" t="s">
        <v>56</v>
      </c>
      <c r="AJ65" s="88">
        <v>1500</v>
      </c>
      <c r="AK65" s="81" t="s">
        <v>423</v>
      </c>
      <c r="AL65" s="88">
        <v>0</v>
      </c>
      <c r="AM65" s="88">
        <v>0</v>
      </c>
      <c r="AN65" s="81" t="s">
        <v>56</v>
      </c>
      <c r="AO65" s="88">
        <v>0</v>
      </c>
      <c r="AP65" s="81" t="s">
        <v>56</v>
      </c>
      <c r="AQ65" s="86">
        <f t="shared" si="2"/>
        <v>0</v>
      </c>
      <c r="AR65" s="89">
        <f t="shared" si="3"/>
        <v>2875.2799999999997</v>
      </c>
      <c r="AS65" s="109" t="s">
        <v>60</v>
      </c>
      <c r="AT65" s="111">
        <v>0</v>
      </c>
      <c r="AU65" s="111">
        <v>0</v>
      </c>
      <c r="AV65" s="111">
        <v>0</v>
      </c>
      <c r="AW65" s="111">
        <v>0</v>
      </c>
      <c r="AX65" s="111">
        <v>0</v>
      </c>
      <c r="AY65" s="111">
        <v>0</v>
      </c>
    </row>
    <row r="66" spans="1:51" ht="78.75" x14ac:dyDescent="0.25">
      <c r="A66" s="79"/>
      <c r="B66" s="83" t="s">
        <v>65</v>
      </c>
      <c r="C66" s="80" t="s">
        <v>201</v>
      </c>
      <c r="D66" s="80">
        <v>1</v>
      </c>
      <c r="E66" s="80" t="s">
        <v>465</v>
      </c>
      <c r="F66" s="84" t="s">
        <v>67</v>
      </c>
      <c r="G66" s="80">
        <v>42409</v>
      </c>
      <c r="H66" s="84" t="s">
        <v>466</v>
      </c>
      <c r="I66" s="80" t="s">
        <v>56</v>
      </c>
      <c r="J66" s="80" t="s">
        <v>56</v>
      </c>
      <c r="K66" s="80" t="s">
        <v>56</v>
      </c>
      <c r="L66" s="80" t="s">
        <v>57</v>
      </c>
      <c r="M66" s="85" t="s">
        <v>467</v>
      </c>
      <c r="N66" s="83" t="s">
        <v>468</v>
      </c>
      <c r="O66" s="88">
        <v>0</v>
      </c>
      <c r="P66" s="88">
        <v>1438.54</v>
      </c>
      <c r="Q66" s="88">
        <v>0</v>
      </c>
      <c r="R66" s="88">
        <v>1000</v>
      </c>
      <c r="S66" s="88">
        <v>0</v>
      </c>
      <c r="T66" s="81" t="s">
        <v>56</v>
      </c>
      <c r="U66" s="88">
        <v>0</v>
      </c>
      <c r="V66" s="81" t="s">
        <v>56</v>
      </c>
      <c r="W66" s="88">
        <v>0</v>
      </c>
      <c r="X66" s="88">
        <v>0</v>
      </c>
      <c r="Y66" s="81" t="s">
        <v>56</v>
      </c>
      <c r="Z66" s="88">
        <v>500</v>
      </c>
      <c r="AA66" s="81" t="s">
        <v>423</v>
      </c>
      <c r="AB66" s="88">
        <v>0</v>
      </c>
      <c r="AC66" s="88">
        <v>0</v>
      </c>
      <c r="AD66" s="81" t="s">
        <v>56</v>
      </c>
      <c r="AE66" s="88">
        <v>1500</v>
      </c>
      <c r="AF66" s="81" t="s">
        <v>423</v>
      </c>
      <c r="AG66" s="88">
        <v>0</v>
      </c>
      <c r="AH66" s="88">
        <v>0</v>
      </c>
      <c r="AI66" s="81" t="s">
        <v>56</v>
      </c>
      <c r="AJ66" s="88">
        <v>1500</v>
      </c>
      <c r="AK66" s="81" t="s">
        <v>423</v>
      </c>
      <c r="AL66" s="88">
        <v>0</v>
      </c>
      <c r="AM66" s="88">
        <v>0</v>
      </c>
      <c r="AN66" s="81" t="s">
        <v>56</v>
      </c>
      <c r="AO66" s="88">
        <v>0</v>
      </c>
      <c r="AP66" s="81" t="s">
        <v>56</v>
      </c>
      <c r="AQ66" s="86">
        <f t="shared" si="2"/>
        <v>0</v>
      </c>
      <c r="AR66" s="89">
        <f t="shared" si="3"/>
        <v>5938.54</v>
      </c>
      <c r="AS66" s="109" t="s">
        <v>60</v>
      </c>
      <c r="AT66" s="111">
        <v>0</v>
      </c>
      <c r="AU66" s="111">
        <v>0</v>
      </c>
      <c r="AV66" s="111">
        <v>0</v>
      </c>
      <c r="AW66" s="111">
        <v>0</v>
      </c>
      <c r="AX66" s="111">
        <v>0</v>
      </c>
      <c r="AY66" s="111">
        <v>0</v>
      </c>
    </row>
    <row r="67" spans="1:51" ht="78.75" x14ac:dyDescent="0.25">
      <c r="A67" s="79"/>
      <c r="B67" s="83" t="s">
        <v>65</v>
      </c>
      <c r="C67" s="80" t="s">
        <v>201</v>
      </c>
      <c r="D67" s="80">
        <v>1</v>
      </c>
      <c r="E67" s="80" t="s">
        <v>469</v>
      </c>
      <c r="F67" s="84" t="s">
        <v>67</v>
      </c>
      <c r="G67" s="80">
        <v>42410</v>
      </c>
      <c r="H67" s="84" t="s">
        <v>470</v>
      </c>
      <c r="I67" s="80" t="s">
        <v>56</v>
      </c>
      <c r="J67" s="80" t="s">
        <v>56</v>
      </c>
      <c r="K67" s="80" t="s">
        <v>56</v>
      </c>
      <c r="L67" s="80" t="s">
        <v>57</v>
      </c>
      <c r="M67" s="85" t="s">
        <v>471</v>
      </c>
      <c r="N67" s="83" t="s">
        <v>472</v>
      </c>
      <c r="O67" s="88">
        <v>0</v>
      </c>
      <c r="P67" s="88">
        <v>751.15</v>
      </c>
      <c r="Q67" s="88">
        <v>0</v>
      </c>
      <c r="R67" s="88">
        <v>6000</v>
      </c>
      <c r="S67" s="88">
        <v>0</v>
      </c>
      <c r="T67" s="81" t="s">
        <v>56</v>
      </c>
      <c r="U67" s="88">
        <v>1300</v>
      </c>
      <c r="V67" s="81" t="s">
        <v>473</v>
      </c>
      <c r="W67" s="88">
        <v>0</v>
      </c>
      <c r="X67" s="88">
        <v>0</v>
      </c>
      <c r="Y67" s="81" t="s">
        <v>56</v>
      </c>
      <c r="Z67" s="88">
        <v>1500</v>
      </c>
      <c r="AA67" s="81" t="s">
        <v>423</v>
      </c>
      <c r="AB67" s="88">
        <v>0</v>
      </c>
      <c r="AC67" s="88">
        <v>0</v>
      </c>
      <c r="AD67" s="81" t="s">
        <v>56</v>
      </c>
      <c r="AE67" s="88">
        <v>1500</v>
      </c>
      <c r="AF67" s="81" t="s">
        <v>423</v>
      </c>
      <c r="AG67" s="88">
        <v>0</v>
      </c>
      <c r="AH67" s="88">
        <v>0</v>
      </c>
      <c r="AI67" s="81" t="s">
        <v>56</v>
      </c>
      <c r="AJ67" s="88">
        <v>1500</v>
      </c>
      <c r="AK67" s="81" t="s">
        <v>423</v>
      </c>
      <c r="AL67" s="88">
        <v>0</v>
      </c>
      <c r="AM67" s="88">
        <v>0</v>
      </c>
      <c r="AN67" s="81" t="s">
        <v>56</v>
      </c>
      <c r="AO67" s="88">
        <v>0</v>
      </c>
      <c r="AP67" s="81" t="s">
        <v>56</v>
      </c>
      <c r="AQ67" s="86">
        <f t="shared" si="2"/>
        <v>0</v>
      </c>
      <c r="AR67" s="89">
        <f t="shared" si="3"/>
        <v>12551.15</v>
      </c>
      <c r="AS67" s="109" t="s">
        <v>60</v>
      </c>
      <c r="AT67" s="111">
        <v>0</v>
      </c>
      <c r="AU67" s="111">
        <v>0</v>
      </c>
      <c r="AV67" s="111">
        <v>0</v>
      </c>
      <c r="AW67" s="111">
        <v>0</v>
      </c>
      <c r="AX67" s="111">
        <v>0</v>
      </c>
      <c r="AY67" s="111">
        <v>0</v>
      </c>
    </row>
    <row r="68" spans="1:51" ht="78.75" x14ac:dyDescent="0.25">
      <c r="A68" s="79"/>
      <c r="B68" s="83" t="s">
        <v>70</v>
      </c>
      <c r="C68" s="80" t="s">
        <v>201</v>
      </c>
      <c r="D68" s="80">
        <v>1</v>
      </c>
      <c r="E68" s="80" t="s">
        <v>474</v>
      </c>
      <c r="F68" s="84" t="s">
        <v>72</v>
      </c>
      <c r="G68" s="80">
        <v>42410</v>
      </c>
      <c r="H68" s="84" t="s">
        <v>470</v>
      </c>
      <c r="I68" s="80" t="s">
        <v>56</v>
      </c>
      <c r="J68" s="80" t="s">
        <v>56</v>
      </c>
      <c r="K68" s="80" t="s">
        <v>56</v>
      </c>
      <c r="L68" s="80" t="s">
        <v>61</v>
      </c>
      <c r="M68" s="85" t="s">
        <v>475</v>
      </c>
      <c r="N68" s="83" t="s">
        <v>476</v>
      </c>
      <c r="O68" s="88">
        <v>0</v>
      </c>
      <c r="P68" s="88">
        <v>0</v>
      </c>
      <c r="Q68" s="88">
        <v>0</v>
      </c>
      <c r="R68" s="88">
        <v>4000</v>
      </c>
      <c r="S68" s="88">
        <v>0</v>
      </c>
      <c r="T68" s="81" t="s">
        <v>56</v>
      </c>
      <c r="U68" s="88">
        <v>6300</v>
      </c>
      <c r="V68" s="81" t="s">
        <v>477</v>
      </c>
      <c r="W68" s="88">
        <v>0</v>
      </c>
      <c r="X68" s="88">
        <v>0</v>
      </c>
      <c r="Y68" s="81" t="s">
        <v>56</v>
      </c>
      <c r="Z68" s="88">
        <v>5400</v>
      </c>
      <c r="AA68" s="81" t="s">
        <v>478</v>
      </c>
      <c r="AB68" s="88">
        <v>0</v>
      </c>
      <c r="AC68" s="88">
        <v>0</v>
      </c>
      <c r="AD68" s="81" t="s">
        <v>56</v>
      </c>
      <c r="AE68" s="88">
        <v>2000</v>
      </c>
      <c r="AF68" s="81" t="s">
        <v>423</v>
      </c>
      <c r="AG68" s="88">
        <v>0</v>
      </c>
      <c r="AH68" s="88">
        <v>0</v>
      </c>
      <c r="AI68" s="81" t="s">
        <v>56</v>
      </c>
      <c r="AJ68" s="88">
        <v>2000</v>
      </c>
      <c r="AK68" s="81" t="s">
        <v>423</v>
      </c>
      <c r="AL68" s="88">
        <v>0</v>
      </c>
      <c r="AM68" s="88">
        <v>0</v>
      </c>
      <c r="AN68" s="81" t="s">
        <v>56</v>
      </c>
      <c r="AO68" s="88">
        <v>0</v>
      </c>
      <c r="AP68" s="81" t="s">
        <v>56</v>
      </c>
      <c r="AQ68" s="86">
        <f t="shared" si="2"/>
        <v>0</v>
      </c>
      <c r="AR68" s="89">
        <f t="shared" si="3"/>
        <v>19700</v>
      </c>
      <c r="AS68" s="109" t="s">
        <v>60</v>
      </c>
      <c r="AT68" s="111">
        <v>0</v>
      </c>
      <c r="AU68" s="111">
        <v>0</v>
      </c>
      <c r="AV68" s="111">
        <v>0</v>
      </c>
      <c r="AW68" s="111">
        <v>0</v>
      </c>
      <c r="AX68" s="111">
        <v>0</v>
      </c>
      <c r="AY68" s="111">
        <v>0</v>
      </c>
    </row>
    <row r="69" spans="1:51" ht="63" x14ac:dyDescent="0.25">
      <c r="A69" s="79"/>
      <c r="B69" s="83" t="s">
        <v>65</v>
      </c>
      <c r="C69" s="80" t="s">
        <v>201</v>
      </c>
      <c r="D69" s="80">
        <v>1</v>
      </c>
      <c r="E69" s="80" t="s">
        <v>479</v>
      </c>
      <c r="F69" s="84" t="s">
        <v>69</v>
      </c>
      <c r="G69" s="80">
        <v>42411</v>
      </c>
      <c r="H69" s="84" t="s">
        <v>480</v>
      </c>
      <c r="I69" s="80" t="s">
        <v>56</v>
      </c>
      <c r="J69" s="80" t="s">
        <v>56</v>
      </c>
      <c r="K69" s="80" t="s">
        <v>56</v>
      </c>
      <c r="L69" s="80" t="s">
        <v>57</v>
      </c>
      <c r="M69" s="85" t="s">
        <v>481</v>
      </c>
      <c r="N69" s="83" t="s">
        <v>482</v>
      </c>
      <c r="O69" s="88">
        <v>0</v>
      </c>
      <c r="P69" s="88">
        <v>0</v>
      </c>
      <c r="Q69" s="88">
        <v>0</v>
      </c>
      <c r="R69" s="88">
        <v>900</v>
      </c>
      <c r="S69" s="88">
        <v>0</v>
      </c>
      <c r="T69" s="81" t="s">
        <v>56</v>
      </c>
      <c r="U69" s="88">
        <v>1200</v>
      </c>
      <c r="V69" s="81" t="s">
        <v>423</v>
      </c>
      <c r="W69" s="88">
        <v>0</v>
      </c>
      <c r="X69" s="88">
        <v>0</v>
      </c>
      <c r="Y69" s="81" t="s">
        <v>56</v>
      </c>
      <c r="Z69" s="88">
        <v>1200</v>
      </c>
      <c r="AA69" s="81" t="s">
        <v>423</v>
      </c>
      <c r="AB69" s="88">
        <v>0</v>
      </c>
      <c r="AC69" s="88">
        <v>0</v>
      </c>
      <c r="AD69" s="81" t="s">
        <v>56</v>
      </c>
      <c r="AE69" s="88">
        <v>1200</v>
      </c>
      <c r="AF69" s="81" t="s">
        <v>423</v>
      </c>
      <c r="AG69" s="88">
        <v>0</v>
      </c>
      <c r="AH69" s="88">
        <v>0</v>
      </c>
      <c r="AI69" s="81" t="s">
        <v>56</v>
      </c>
      <c r="AJ69" s="88">
        <v>1200</v>
      </c>
      <c r="AK69" s="81" t="s">
        <v>423</v>
      </c>
      <c r="AL69" s="88">
        <v>0</v>
      </c>
      <c r="AM69" s="88">
        <v>0</v>
      </c>
      <c r="AN69" s="81" t="s">
        <v>56</v>
      </c>
      <c r="AO69" s="88">
        <v>0</v>
      </c>
      <c r="AP69" s="81" t="s">
        <v>56</v>
      </c>
      <c r="AQ69" s="86">
        <f t="shared" si="2"/>
        <v>0</v>
      </c>
      <c r="AR69" s="89">
        <f t="shared" si="3"/>
        <v>5700</v>
      </c>
      <c r="AS69" s="109" t="s">
        <v>60</v>
      </c>
      <c r="AT69" s="111">
        <v>0</v>
      </c>
      <c r="AU69" s="111">
        <v>0</v>
      </c>
      <c r="AV69" s="111">
        <v>0</v>
      </c>
      <c r="AW69" s="111">
        <v>0</v>
      </c>
      <c r="AX69" s="111">
        <v>0</v>
      </c>
      <c r="AY69" s="111">
        <v>0</v>
      </c>
    </row>
    <row r="70" spans="1:51" ht="78.75" x14ac:dyDescent="0.25">
      <c r="A70" s="79"/>
      <c r="B70" s="83" t="s">
        <v>65</v>
      </c>
      <c r="C70" s="80" t="s">
        <v>201</v>
      </c>
      <c r="D70" s="80">
        <v>1</v>
      </c>
      <c r="E70" s="80" t="s">
        <v>483</v>
      </c>
      <c r="F70" s="84" t="s">
        <v>67</v>
      </c>
      <c r="G70" s="80">
        <v>42412</v>
      </c>
      <c r="H70" s="84" t="s">
        <v>484</v>
      </c>
      <c r="I70" s="80" t="s">
        <v>56</v>
      </c>
      <c r="J70" s="80" t="s">
        <v>56</v>
      </c>
      <c r="K70" s="80" t="s">
        <v>56</v>
      </c>
      <c r="L70" s="80" t="s">
        <v>57</v>
      </c>
      <c r="M70" s="85" t="s">
        <v>485</v>
      </c>
      <c r="N70" s="83" t="s">
        <v>486</v>
      </c>
      <c r="O70" s="88">
        <v>0</v>
      </c>
      <c r="P70" s="88">
        <v>679.98</v>
      </c>
      <c r="Q70" s="88">
        <v>0</v>
      </c>
      <c r="R70" s="88">
        <v>1000</v>
      </c>
      <c r="S70" s="88">
        <v>0</v>
      </c>
      <c r="T70" s="81" t="s">
        <v>56</v>
      </c>
      <c r="U70" s="88">
        <v>1500</v>
      </c>
      <c r="V70" s="81" t="s">
        <v>423</v>
      </c>
      <c r="W70" s="88">
        <v>0</v>
      </c>
      <c r="X70" s="88">
        <v>0</v>
      </c>
      <c r="Y70" s="81" t="s">
        <v>56</v>
      </c>
      <c r="Z70" s="88">
        <v>1500</v>
      </c>
      <c r="AA70" s="81" t="s">
        <v>423</v>
      </c>
      <c r="AB70" s="88">
        <v>0</v>
      </c>
      <c r="AC70" s="88">
        <v>0</v>
      </c>
      <c r="AD70" s="81" t="s">
        <v>56</v>
      </c>
      <c r="AE70" s="88">
        <v>1500</v>
      </c>
      <c r="AF70" s="81" t="s">
        <v>423</v>
      </c>
      <c r="AG70" s="88">
        <v>0</v>
      </c>
      <c r="AH70" s="88">
        <v>0</v>
      </c>
      <c r="AI70" s="81" t="s">
        <v>56</v>
      </c>
      <c r="AJ70" s="88">
        <v>1500</v>
      </c>
      <c r="AK70" s="81" t="s">
        <v>423</v>
      </c>
      <c r="AL70" s="88">
        <v>0</v>
      </c>
      <c r="AM70" s="88">
        <v>0</v>
      </c>
      <c r="AN70" s="81" t="s">
        <v>56</v>
      </c>
      <c r="AO70" s="88">
        <v>0</v>
      </c>
      <c r="AP70" s="81" t="s">
        <v>56</v>
      </c>
      <c r="AQ70" s="86">
        <f t="shared" si="2"/>
        <v>0</v>
      </c>
      <c r="AR70" s="89">
        <f t="shared" si="3"/>
        <v>7679.98</v>
      </c>
      <c r="AS70" s="109" t="s">
        <v>60</v>
      </c>
      <c r="AT70" s="111">
        <v>0</v>
      </c>
      <c r="AU70" s="111">
        <v>0</v>
      </c>
      <c r="AV70" s="111">
        <v>0</v>
      </c>
      <c r="AW70" s="111">
        <v>0</v>
      </c>
      <c r="AX70" s="111">
        <v>0</v>
      </c>
      <c r="AY70" s="111">
        <v>0</v>
      </c>
    </row>
    <row r="71" spans="1:51" ht="78.75" x14ac:dyDescent="0.25">
      <c r="A71" s="79"/>
      <c r="B71" s="83" t="s">
        <v>70</v>
      </c>
      <c r="C71" s="80" t="s">
        <v>201</v>
      </c>
      <c r="D71" s="80">
        <v>1</v>
      </c>
      <c r="E71" s="80" t="s">
        <v>487</v>
      </c>
      <c r="F71" s="84" t="s">
        <v>72</v>
      </c>
      <c r="G71" s="80">
        <v>42412</v>
      </c>
      <c r="H71" s="84" t="s">
        <v>484</v>
      </c>
      <c r="I71" s="80" t="s">
        <v>56</v>
      </c>
      <c r="J71" s="80" t="s">
        <v>56</v>
      </c>
      <c r="K71" s="80" t="s">
        <v>56</v>
      </c>
      <c r="L71" s="80" t="s">
        <v>61</v>
      </c>
      <c r="M71" s="85" t="s">
        <v>488</v>
      </c>
      <c r="N71" s="83" t="s">
        <v>489</v>
      </c>
      <c r="O71" s="88">
        <v>0</v>
      </c>
      <c r="P71" s="88">
        <v>0</v>
      </c>
      <c r="Q71" s="88">
        <v>0</v>
      </c>
      <c r="R71" s="88">
        <v>1500</v>
      </c>
      <c r="S71" s="88">
        <v>0</v>
      </c>
      <c r="T71" s="81" t="s">
        <v>56</v>
      </c>
      <c r="U71" s="88">
        <v>11000</v>
      </c>
      <c r="V71" s="81" t="s">
        <v>490</v>
      </c>
      <c r="W71" s="88">
        <v>0</v>
      </c>
      <c r="X71" s="88">
        <v>0</v>
      </c>
      <c r="Y71" s="81" t="s">
        <v>56</v>
      </c>
      <c r="Z71" s="88">
        <v>2000</v>
      </c>
      <c r="AA71" s="81" t="s">
        <v>423</v>
      </c>
      <c r="AB71" s="88">
        <v>0</v>
      </c>
      <c r="AC71" s="88">
        <v>0</v>
      </c>
      <c r="AD71" s="81" t="s">
        <v>56</v>
      </c>
      <c r="AE71" s="88">
        <v>2000</v>
      </c>
      <c r="AF71" s="81" t="s">
        <v>423</v>
      </c>
      <c r="AG71" s="88">
        <v>0</v>
      </c>
      <c r="AH71" s="88">
        <v>0</v>
      </c>
      <c r="AI71" s="81" t="s">
        <v>56</v>
      </c>
      <c r="AJ71" s="88">
        <v>2000</v>
      </c>
      <c r="AK71" s="81" t="s">
        <v>423</v>
      </c>
      <c r="AL71" s="88">
        <v>0</v>
      </c>
      <c r="AM71" s="88">
        <v>0</v>
      </c>
      <c r="AN71" s="81" t="s">
        <v>56</v>
      </c>
      <c r="AO71" s="88">
        <v>0</v>
      </c>
      <c r="AP71" s="81" t="s">
        <v>56</v>
      </c>
      <c r="AQ71" s="86">
        <f t="shared" si="2"/>
        <v>0</v>
      </c>
      <c r="AR71" s="89">
        <f t="shared" si="3"/>
        <v>18500</v>
      </c>
      <c r="AS71" s="109" t="s">
        <v>60</v>
      </c>
      <c r="AT71" s="111">
        <v>0</v>
      </c>
      <c r="AU71" s="111">
        <v>0</v>
      </c>
      <c r="AV71" s="111">
        <v>0</v>
      </c>
      <c r="AW71" s="111">
        <v>0</v>
      </c>
      <c r="AX71" s="111">
        <v>0</v>
      </c>
      <c r="AY71" s="111">
        <v>0</v>
      </c>
    </row>
    <row r="72" spans="1:51" ht="78.75" x14ac:dyDescent="0.25">
      <c r="A72" s="79"/>
      <c r="B72" s="83" t="s">
        <v>65</v>
      </c>
      <c r="C72" s="80" t="s">
        <v>201</v>
      </c>
      <c r="D72" s="80">
        <v>1</v>
      </c>
      <c r="E72" s="80" t="s">
        <v>491</v>
      </c>
      <c r="F72" s="84" t="s">
        <v>67</v>
      </c>
      <c r="G72" s="80">
        <v>42413</v>
      </c>
      <c r="H72" s="84" t="s">
        <v>492</v>
      </c>
      <c r="I72" s="80" t="s">
        <v>56</v>
      </c>
      <c r="J72" s="80" t="s">
        <v>56</v>
      </c>
      <c r="K72" s="80" t="s">
        <v>56</v>
      </c>
      <c r="L72" s="80" t="s">
        <v>57</v>
      </c>
      <c r="M72" s="85" t="s">
        <v>493</v>
      </c>
      <c r="N72" s="83" t="s">
        <v>494</v>
      </c>
      <c r="O72" s="88">
        <v>0</v>
      </c>
      <c r="P72" s="88">
        <v>28137.73</v>
      </c>
      <c r="Q72" s="88">
        <v>0</v>
      </c>
      <c r="R72" s="88">
        <v>900</v>
      </c>
      <c r="S72" s="88">
        <v>0</v>
      </c>
      <c r="T72" s="81" t="s">
        <v>56</v>
      </c>
      <c r="U72" s="88">
        <v>1200</v>
      </c>
      <c r="V72" s="81" t="s">
        <v>423</v>
      </c>
      <c r="W72" s="88">
        <v>0</v>
      </c>
      <c r="X72" s="88">
        <v>0</v>
      </c>
      <c r="Y72" s="81" t="s">
        <v>56</v>
      </c>
      <c r="Z72" s="88">
        <v>1200</v>
      </c>
      <c r="AA72" s="81" t="s">
        <v>423</v>
      </c>
      <c r="AB72" s="88">
        <v>0</v>
      </c>
      <c r="AC72" s="88">
        <v>0</v>
      </c>
      <c r="AD72" s="81" t="s">
        <v>56</v>
      </c>
      <c r="AE72" s="88">
        <v>1200</v>
      </c>
      <c r="AF72" s="81" t="s">
        <v>423</v>
      </c>
      <c r="AG72" s="88">
        <v>0</v>
      </c>
      <c r="AH72" s="88">
        <v>0</v>
      </c>
      <c r="AI72" s="81" t="s">
        <v>56</v>
      </c>
      <c r="AJ72" s="88">
        <v>1200</v>
      </c>
      <c r="AK72" s="81" t="s">
        <v>423</v>
      </c>
      <c r="AL72" s="88">
        <v>0</v>
      </c>
      <c r="AM72" s="88">
        <v>0</v>
      </c>
      <c r="AN72" s="81" t="s">
        <v>56</v>
      </c>
      <c r="AO72" s="88">
        <v>0</v>
      </c>
      <c r="AP72" s="81" t="s">
        <v>56</v>
      </c>
      <c r="AQ72" s="86">
        <f t="shared" si="2"/>
        <v>0</v>
      </c>
      <c r="AR72" s="89">
        <f t="shared" si="3"/>
        <v>33837.729999999996</v>
      </c>
      <c r="AS72" s="109" t="s">
        <v>60</v>
      </c>
      <c r="AT72" s="111">
        <v>0</v>
      </c>
      <c r="AU72" s="111">
        <v>0</v>
      </c>
      <c r="AV72" s="111">
        <v>0</v>
      </c>
      <c r="AW72" s="111">
        <v>0</v>
      </c>
      <c r="AX72" s="111">
        <v>0</v>
      </c>
      <c r="AY72" s="111">
        <v>0</v>
      </c>
    </row>
    <row r="73" spans="1:51" ht="78.75" x14ac:dyDescent="0.25">
      <c r="A73" s="79"/>
      <c r="B73" s="83" t="s">
        <v>65</v>
      </c>
      <c r="C73" s="80" t="s">
        <v>201</v>
      </c>
      <c r="D73" s="80">
        <v>1</v>
      </c>
      <c r="E73" s="80" t="s">
        <v>495</v>
      </c>
      <c r="F73" s="84" t="s">
        <v>67</v>
      </c>
      <c r="G73" s="80">
        <v>42414</v>
      </c>
      <c r="H73" s="84" t="s">
        <v>496</v>
      </c>
      <c r="I73" s="80" t="s">
        <v>56</v>
      </c>
      <c r="J73" s="80" t="s">
        <v>56</v>
      </c>
      <c r="K73" s="80" t="s">
        <v>56</v>
      </c>
      <c r="L73" s="80" t="s">
        <v>57</v>
      </c>
      <c r="M73" s="85" t="s">
        <v>497</v>
      </c>
      <c r="N73" s="83" t="s">
        <v>498</v>
      </c>
      <c r="O73" s="88">
        <v>0</v>
      </c>
      <c r="P73" s="88">
        <v>192.74</v>
      </c>
      <c r="Q73" s="88">
        <v>0</v>
      </c>
      <c r="R73" s="88">
        <v>900</v>
      </c>
      <c r="S73" s="88">
        <v>0</v>
      </c>
      <c r="T73" s="81" t="s">
        <v>56</v>
      </c>
      <c r="U73" s="88">
        <v>1200</v>
      </c>
      <c r="V73" s="81" t="s">
        <v>423</v>
      </c>
      <c r="W73" s="88">
        <v>0</v>
      </c>
      <c r="X73" s="88">
        <v>0</v>
      </c>
      <c r="Y73" s="81" t="s">
        <v>56</v>
      </c>
      <c r="Z73" s="88">
        <v>1200</v>
      </c>
      <c r="AA73" s="81" t="s">
        <v>423</v>
      </c>
      <c r="AB73" s="88">
        <v>0</v>
      </c>
      <c r="AC73" s="88">
        <v>0</v>
      </c>
      <c r="AD73" s="81" t="s">
        <v>56</v>
      </c>
      <c r="AE73" s="88">
        <v>1200</v>
      </c>
      <c r="AF73" s="81" t="s">
        <v>423</v>
      </c>
      <c r="AG73" s="88">
        <v>0</v>
      </c>
      <c r="AH73" s="88">
        <v>0</v>
      </c>
      <c r="AI73" s="81" t="s">
        <v>56</v>
      </c>
      <c r="AJ73" s="88">
        <v>1200</v>
      </c>
      <c r="AK73" s="81" t="s">
        <v>423</v>
      </c>
      <c r="AL73" s="88">
        <v>0</v>
      </c>
      <c r="AM73" s="88">
        <v>0</v>
      </c>
      <c r="AN73" s="81" t="s">
        <v>56</v>
      </c>
      <c r="AO73" s="88">
        <v>0</v>
      </c>
      <c r="AP73" s="81" t="s">
        <v>56</v>
      </c>
      <c r="AQ73" s="86">
        <f t="shared" si="2"/>
        <v>0</v>
      </c>
      <c r="AR73" s="89">
        <f t="shared" si="3"/>
        <v>5892.74</v>
      </c>
      <c r="AS73" s="109" t="s">
        <v>60</v>
      </c>
      <c r="AT73" s="111">
        <v>0</v>
      </c>
      <c r="AU73" s="111">
        <v>0</v>
      </c>
      <c r="AV73" s="111">
        <v>0</v>
      </c>
      <c r="AW73" s="111">
        <v>0</v>
      </c>
      <c r="AX73" s="111">
        <v>0</v>
      </c>
      <c r="AY73" s="111">
        <v>0</v>
      </c>
    </row>
    <row r="74" spans="1:51" ht="78.75" x14ac:dyDescent="0.25">
      <c r="A74" s="79"/>
      <c r="B74" s="83" t="s">
        <v>70</v>
      </c>
      <c r="C74" s="80" t="s">
        <v>201</v>
      </c>
      <c r="D74" s="80">
        <v>1</v>
      </c>
      <c r="E74" s="80" t="s">
        <v>499</v>
      </c>
      <c r="F74" s="84" t="s">
        <v>72</v>
      </c>
      <c r="G74" s="80">
        <v>42414</v>
      </c>
      <c r="H74" s="84" t="s">
        <v>496</v>
      </c>
      <c r="I74" s="80" t="s">
        <v>56</v>
      </c>
      <c r="J74" s="80" t="s">
        <v>56</v>
      </c>
      <c r="K74" s="80" t="s">
        <v>56</v>
      </c>
      <c r="L74" s="80" t="s">
        <v>61</v>
      </c>
      <c r="M74" s="85" t="s">
        <v>500</v>
      </c>
      <c r="N74" s="83" t="s">
        <v>501</v>
      </c>
      <c r="O74" s="88">
        <v>0</v>
      </c>
      <c r="P74" s="88">
        <v>0</v>
      </c>
      <c r="Q74" s="88">
        <v>0</v>
      </c>
      <c r="R74" s="88">
        <v>1200</v>
      </c>
      <c r="S74" s="88">
        <v>0</v>
      </c>
      <c r="T74" s="81" t="s">
        <v>56</v>
      </c>
      <c r="U74" s="88">
        <v>1500</v>
      </c>
      <c r="V74" s="81" t="s">
        <v>423</v>
      </c>
      <c r="W74" s="88">
        <v>0</v>
      </c>
      <c r="X74" s="88">
        <v>0</v>
      </c>
      <c r="Y74" s="81" t="s">
        <v>56</v>
      </c>
      <c r="Z74" s="88">
        <v>1500</v>
      </c>
      <c r="AA74" s="81" t="s">
        <v>423</v>
      </c>
      <c r="AB74" s="88">
        <v>0</v>
      </c>
      <c r="AC74" s="88">
        <v>0</v>
      </c>
      <c r="AD74" s="81" t="s">
        <v>56</v>
      </c>
      <c r="AE74" s="88">
        <v>1500</v>
      </c>
      <c r="AF74" s="81" t="s">
        <v>423</v>
      </c>
      <c r="AG74" s="88">
        <v>0</v>
      </c>
      <c r="AH74" s="88">
        <v>0</v>
      </c>
      <c r="AI74" s="81" t="s">
        <v>56</v>
      </c>
      <c r="AJ74" s="88">
        <v>1500</v>
      </c>
      <c r="AK74" s="81" t="s">
        <v>423</v>
      </c>
      <c r="AL74" s="88">
        <v>0</v>
      </c>
      <c r="AM74" s="88">
        <v>0</v>
      </c>
      <c r="AN74" s="81" t="s">
        <v>56</v>
      </c>
      <c r="AO74" s="88">
        <v>0</v>
      </c>
      <c r="AP74" s="81" t="s">
        <v>56</v>
      </c>
      <c r="AQ74" s="86">
        <f t="shared" si="2"/>
        <v>0</v>
      </c>
      <c r="AR74" s="89">
        <f t="shared" si="3"/>
        <v>7200</v>
      </c>
      <c r="AS74" s="109" t="s">
        <v>60</v>
      </c>
      <c r="AT74" s="111">
        <v>0</v>
      </c>
      <c r="AU74" s="111">
        <v>0</v>
      </c>
      <c r="AV74" s="111">
        <v>0</v>
      </c>
      <c r="AW74" s="111">
        <v>0</v>
      </c>
      <c r="AX74" s="111">
        <v>0</v>
      </c>
      <c r="AY74" s="111">
        <v>0</v>
      </c>
    </row>
    <row r="75" spans="1:51" ht="78.75" x14ac:dyDescent="0.25">
      <c r="A75" s="79"/>
      <c r="B75" s="83" t="s">
        <v>65</v>
      </c>
      <c r="C75" s="80" t="s">
        <v>201</v>
      </c>
      <c r="D75" s="80">
        <v>1</v>
      </c>
      <c r="E75" s="80" t="s">
        <v>502</v>
      </c>
      <c r="F75" s="84" t="s">
        <v>67</v>
      </c>
      <c r="G75" s="80">
        <v>42415</v>
      </c>
      <c r="H75" s="84" t="s">
        <v>503</v>
      </c>
      <c r="I75" s="80" t="s">
        <v>56</v>
      </c>
      <c r="J75" s="80" t="s">
        <v>56</v>
      </c>
      <c r="K75" s="80" t="s">
        <v>56</v>
      </c>
      <c r="L75" s="80" t="s">
        <v>57</v>
      </c>
      <c r="M75" s="85" t="s">
        <v>504</v>
      </c>
      <c r="N75" s="83" t="s">
        <v>505</v>
      </c>
      <c r="O75" s="88">
        <v>0</v>
      </c>
      <c r="P75" s="88">
        <v>887.21</v>
      </c>
      <c r="Q75" s="88">
        <v>0</v>
      </c>
      <c r="R75" s="88">
        <v>900</v>
      </c>
      <c r="S75" s="88">
        <v>0</v>
      </c>
      <c r="T75" s="81" t="s">
        <v>56</v>
      </c>
      <c r="U75" s="88">
        <v>2700</v>
      </c>
      <c r="V75" s="81" t="s">
        <v>506</v>
      </c>
      <c r="W75" s="88">
        <v>0</v>
      </c>
      <c r="X75" s="88">
        <v>0</v>
      </c>
      <c r="Y75" s="81" t="s">
        <v>56</v>
      </c>
      <c r="Z75" s="88">
        <v>1200</v>
      </c>
      <c r="AA75" s="81" t="s">
        <v>423</v>
      </c>
      <c r="AB75" s="88">
        <v>0</v>
      </c>
      <c r="AC75" s="88">
        <v>0</v>
      </c>
      <c r="AD75" s="81" t="s">
        <v>56</v>
      </c>
      <c r="AE75" s="88">
        <v>1200</v>
      </c>
      <c r="AF75" s="81" t="s">
        <v>423</v>
      </c>
      <c r="AG75" s="88">
        <v>0</v>
      </c>
      <c r="AH75" s="88">
        <v>0</v>
      </c>
      <c r="AI75" s="81" t="s">
        <v>56</v>
      </c>
      <c r="AJ75" s="88">
        <v>1200</v>
      </c>
      <c r="AK75" s="81" t="s">
        <v>423</v>
      </c>
      <c r="AL75" s="88">
        <v>0</v>
      </c>
      <c r="AM75" s="88">
        <v>0</v>
      </c>
      <c r="AN75" s="81" t="s">
        <v>56</v>
      </c>
      <c r="AO75" s="88">
        <v>0</v>
      </c>
      <c r="AP75" s="81" t="s">
        <v>56</v>
      </c>
      <c r="AQ75" s="86">
        <f t="shared" si="2"/>
        <v>0</v>
      </c>
      <c r="AR75" s="89">
        <f t="shared" si="3"/>
        <v>8087.21</v>
      </c>
      <c r="AS75" s="109" t="s">
        <v>60</v>
      </c>
      <c r="AT75" s="111">
        <v>0</v>
      </c>
      <c r="AU75" s="111">
        <v>0</v>
      </c>
      <c r="AV75" s="111">
        <v>0</v>
      </c>
      <c r="AW75" s="111">
        <v>0</v>
      </c>
      <c r="AX75" s="111">
        <v>0</v>
      </c>
      <c r="AY75" s="111">
        <v>0</v>
      </c>
    </row>
    <row r="76" spans="1:51" ht="78.75" x14ac:dyDescent="0.25">
      <c r="A76" s="79"/>
      <c r="B76" s="83" t="s">
        <v>70</v>
      </c>
      <c r="C76" s="80" t="s">
        <v>201</v>
      </c>
      <c r="D76" s="80">
        <v>1</v>
      </c>
      <c r="E76" s="80" t="s">
        <v>507</v>
      </c>
      <c r="F76" s="84" t="s">
        <v>72</v>
      </c>
      <c r="G76" s="80">
        <v>42415</v>
      </c>
      <c r="H76" s="84" t="s">
        <v>503</v>
      </c>
      <c r="I76" s="80" t="s">
        <v>56</v>
      </c>
      <c r="J76" s="80" t="s">
        <v>56</v>
      </c>
      <c r="K76" s="80" t="s">
        <v>56</v>
      </c>
      <c r="L76" s="80" t="s">
        <v>61</v>
      </c>
      <c r="M76" s="85" t="s">
        <v>508</v>
      </c>
      <c r="N76" s="83" t="s">
        <v>509</v>
      </c>
      <c r="O76" s="88">
        <v>0</v>
      </c>
      <c r="P76" s="88">
        <v>2566.34</v>
      </c>
      <c r="Q76" s="88">
        <v>0</v>
      </c>
      <c r="R76" s="88">
        <v>8700</v>
      </c>
      <c r="S76" s="88">
        <v>0</v>
      </c>
      <c r="T76" s="81" t="s">
        <v>56</v>
      </c>
      <c r="U76" s="88">
        <v>3700</v>
      </c>
      <c r="V76" s="81" t="s">
        <v>510</v>
      </c>
      <c r="W76" s="88">
        <v>0</v>
      </c>
      <c r="X76" s="88">
        <v>0</v>
      </c>
      <c r="Y76" s="81" t="s">
        <v>56</v>
      </c>
      <c r="Z76" s="88">
        <v>8900</v>
      </c>
      <c r="AA76" s="81" t="s">
        <v>511</v>
      </c>
      <c r="AB76" s="88">
        <v>0</v>
      </c>
      <c r="AC76" s="88">
        <v>0</v>
      </c>
      <c r="AD76" s="81" t="s">
        <v>56</v>
      </c>
      <c r="AE76" s="88">
        <v>1500</v>
      </c>
      <c r="AF76" s="81" t="s">
        <v>423</v>
      </c>
      <c r="AG76" s="88">
        <v>0</v>
      </c>
      <c r="AH76" s="88">
        <v>0</v>
      </c>
      <c r="AI76" s="81" t="s">
        <v>56</v>
      </c>
      <c r="AJ76" s="88">
        <v>1500</v>
      </c>
      <c r="AK76" s="81" t="s">
        <v>423</v>
      </c>
      <c r="AL76" s="88">
        <v>0</v>
      </c>
      <c r="AM76" s="88">
        <v>0</v>
      </c>
      <c r="AN76" s="81" t="s">
        <v>56</v>
      </c>
      <c r="AO76" s="88">
        <v>0</v>
      </c>
      <c r="AP76" s="81" t="s">
        <v>56</v>
      </c>
      <c r="AQ76" s="86">
        <f t="shared" si="2"/>
        <v>0</v>
      </c>
      <c r="AR76" s="89">
        <f t="shared" si="3"/>
        <v>26866.34</v>
      </c>
      <c r="AS76" s="109" t="s">
        <v>60</v>
      </c>
      <c r="AT76" s="111">
        <v>0</v>
      </c>
      <c r="AU76" s="111">
        <v>0</v>
      </c>
      <c r="AV76" s="111">
        <v>0</v>
      </c>
      <c r="AW76" s="111">
        <v>0</v>
      </c>
      <c r="AX76" s="111">
        <v>0</v>
      </c>
      <c r="AY76" s="111">
        <v>0</v>
      </c>
    </row>
    <row r="77" spans="1:51" ht="78.75" x14ac:dyDescent="0.25">
      <c r="A77" s="79"/>
      <c r="B77" s="83" t="s">
        <v>65</v>
      </c>
      <c r="C77" s="80" t="s">
        <v>201</v>
      </c>
      <c r="D77" s="80">
        <v>1</v>
      </c>
      <c r="E77" s="80" t="s">
        <v>512</v>
      </c>
      <c r="F77" s="84" t="s">
        <v>67</v>
      </c>
      <c r="G77" s="80">
        <v>42416</v>
      </c>
      <c r="H77" s="84" t="s">
        <v>513</v>
      </c>
      <c r="I77" s="80" t="s">
        <v>56</v>
      </c>
      <c r="J77" s="80" t="s">
        <v>56</v>
      </c>
      <c r="K77" s="80" t="s">
        <v>56</v>
      </c>
      <c r="L77" s="80" t="s">
        <v>57</v>
      </c>
      <c r="M77" s="85" t="s">
        <v>514</v>
      </c>
      <c r="N77" s="83" t="s">
        <v>515</v>
      </c>
      <c r="O77" s="88">
        <v>0</v>
      </c>
      <c r="P77" s="88">
        <v>80.77</v>
      </c>
      <c r="Q77" s="88">
        <v>0</v>
      </c>
      <c r="R77" s="88">
        <v>900</v>
      </c>
      <c r="S77" s="88">
        <v>0</v>
      </c>
      <c r="T77" s="81" t="s">
        <v>56</v>
      </c>
      <c r="U77" s="88">
        <v>1000</v>
      </c>
      <c r="V77" s="81" t="s">
        <v>516</v>
      </c>
      <c r="W77" s="88">
        <v>0</v>
      </c>
      <c r="X77" s="88">
        <v>0</v>
      </c>
      <c r="Y77" s="81" t="s">
        <v>56</v>
      </c>
      <c r="Z77" s="88">
        <v>1200</v>
      </c>
      <c r="AA77" s="81" t="s">
        <v>423</v>
      </c>
      <c r="AB77" s="88">
        <v>0</v>
      </c>
      <c r="AC77" s="88">
        <v>0</v>
      </c>
      <c r="AD77" s="81" t="s">
        <v>56</v>
      </c>
      <c r="AE77" s="88">
        <v>1200</v>
      </c>
      <c r="AF77" s="81" t="s">
        <v>423</v>
      </c>
      <c r="AG77" s="88">
        <v>0</v>
      </c>
      <c r="AH77" s="88">
        <v>0</v>
      </c>
      <c r="AI77" s="81" t="s">
        <v>56</v>
      </c>
      <c r="AJ77" s="88">
        <v>1200</v>
      </c>
      <c r="AK77" s="81" t="s">
        <v>423</v>
      </c>
      <c r="AL77" s="88">
        <v>0</v>
      </c>
      <c r="AM77" s="88">
        <v>0</v>
      </c>
      <c r="AN77" s="81" t="s">
        <v>56</v>
      </c>
      <c r="AO77" s="88">
        <v>0</v>
      </c>
      <c r="AP77" s="81" t="s">
        <v>56</v>
      </c>
      <c r="AQ77" s="86">
        <f t="shared" si="2"/>
        <v>0</v>
      </c>
      <c r="AR77" s="89">
        <f t="shared" si="3"/>
        <v>5580.77</v>
      </c>
      <c r="AS77" s="109" t="s">
        <v>60</v>
      </c>
      <c r="AT77" s="111">
        <v>0</v>
      </c>
      <c r="AU77" s="111">
        <v>0</v>
      </c>
      <c r="AV77" s="111">
        <v>0</v>
      </c>
      <c r="AW77" s="111">
        <v>0</v>
      </c>
      <c r="AX77" s="111">
        <v>0</v>
      </c>
      <c r="AY77" s="111">
        <v>0</v>
      </c>
    </row>
    <row r="78" spans="1:51" ht="78.75" x14ac:dyDescent="0.25">
      <c r="A78" s="79"/>
      <c r="B78" s="83" t="s">
        <v>70</v>
      </c>
      <c r="C78" s="80" t="s">
        <v>201</v>
      </c>
      <c r="D78" s="80">
        <v>1</v>
      </c>
      <c r="E78" s="80" t="s">
        <v>517</v>
      </c>
      <c r="F78" s="84" t="s">
        <v>72</v>
      </c>
      <c r="G78" s="80">
        <v>42416</v>
      </c>
      <c r="H78" s="84" t="s">
        <v>513</v>
      </c>
      <c r="I78" s="80" t="s">
        <v>56</v>
      </c>
      <c r="J78" s="80" t="s">
        <v>56</v>
      </c>
      <c r="K78" s="80" t="s">
        <v>56</v>
      </c>
      <c r="L78" s="80" t="s">
        <v>61</v>
      </c>
      <c r="M78" s="85" t="s">
        <v>518</v>
      </c>
      <c r="N78" s="83" t="s">
        <v>519</v>
      </c>
      <c r="O78" s="88">
        <v>0</v>
      </c>
      <c r="P78" s="88">
        <v>0</v>
      </c>
      <c r="Q78" s="88">
        <v>0</v>
      </c>
      <c r="R78" s="88">
        <v>1200</v>
      </c>
      <c r="S78" s="88">
        <v>0</v>
      </c>
      <c r="T78" s="81" t="s">
        <v>56</v>
      </c>
      <c r="U78" s="88">
        <v>1100</v>
      </c>
      <c r="V78" s="81" t="s">
        <v>516</v>
      </c>
      <c r="W78" s="88">
        <v>0</v>
      </c>
      <c r="X78" s="88">
        <v>0</v>
      </c>
      <c r="Y78" s="81" t="s">
        <v>56</v>
      </c>
      <c r="Z78" s="88">
        <v>1500</v>
      </c>
      <c r="AA78" s="81" t="s">
        <v>423</v>
      </c>
      <c r="AB78" s="88">
        <v>0</v>
      </c>
      <c r="AC78" s="88">
        <v>0</v>
      </c>
      <c r="AD78" s="81" t="s">
        <v>56</v>
      </c>
      <c r="AE78" s="88">
        <v>1500</v>
      </c>
      <c r="AF78" s="81" t="s">
        <v>423</v>
      </c>
      <c r="AG78" s="88">
        <v>0</v>
      </c>
      <c r="AH78" s="88">
        <v>0</v>
      </c>
      <c r="AI78" s="81" t="s">
        <v>56</v>
      </c>
      <c r="AJ78" s="88">
        <v>1500</v>
      </c>
      <c r="AK78" s="81" t="s">
        <v>423</v>
      </c>
      <c r="AL78" s="88">
        <v>0</v>
      </c>
      <c r="AM78" s="88">
        <v>0</v>
      </c>
      <c r="AN78" s="81" t="s">
        <v>56</v>
      </c>
      <c r="AO78" s="88">
        <v>0</v>
      </c>
      <c r="AP78" s="81" t="s">
        <v>56</v>
      </c>
      <c r="AQ78" s="86">
        <f t="shared" si="2"/>
        <v>0</v>
      </c>
      <c r="AR78" s="89">
        <f t="shared" si="3"/>
        <v>6800</v>
      </c>
      <c r="AS78" s="109" t="s">
        <v>60</v>
      </c>
      <c r="AT78" s="111">
        <v>0</v>
      </c>
      <c r="AU78" s="111">
        <v>0</v>
      </c>
      <c r="AV78" s="111">
        <v>0</v>
      </c>
      <c r="AW78" s="111">
        <v>0</v>
      </c>
      <c r="AX78" s="111">
        <v>0</v>
      </c>
      <c r="AY78" s="111">
        <v>0</v>
      </c>
    </row>
    <row r="79" spans="1:51" ht="78.75" x14ac:dyDescent="0.25">
      <c r="A79" s="79"/>
      <c r="B79" s="83" t="s">
        <v>65</v>
      </c>
      <c r="C79" s="80" t="s">
        <v>201</v>
      </c>
      <c r="D79" s="80">
        <v>1</v>
      </c>
      <c r="E79" s="80" t="s">
        <v>520</v>
      </c>
      <c r="F79" s="84" t="s">
        <v>67</v>
      </c>
      <c r="G79" s="80">
        <v>42417</v>
      </c>
      <c r="H79" s="84" t="s">
        <v>521</v>
      </c>
      <c r="I79" s="80" t="s">
        <v>56</v>
      </c>
      <c r="J79" s="80" t="s">
        <v>56</v>
      </c>
      <c r="K79" s="80" t="s">
        <v>56</v>
      </c>
      <c r="L79" s="80" t="s">
        <v>57</v>
      </c>
      <c r="M79" s="85" t="s">
        <v>522</v>
      </c>
      <c r="N79" s="83" t="s">
        <v>523</v>
      </c>
      <c r="O79" s="88">
        <v>0</v>
      </c>
      <c r="P79" s="88">
        <v>526.51</v>
      </c>
      <c r="Q79" s="88">
        <v>0</v>
      </c>
      <c r="R79" s="88">
        <v>900</v>
      </c>
      <c r="S79" s="88">
        <v>0</v>
      </c>
      <c r="T79" s="81" t="s">
        <v>56</v>
      </c>
      <c r="U79" s="88">
        <v>1200</v>
      </c>
      <c r="V79" s="81" t="s">
        <v>423</v>
      </c>
      <c r="W79" s="88">
        <v>0</v>
      </c>
      <c r="X79" s="88">
        <v>0</v>
      </c>
      <c r="Y79" s="81" t="s">
        <v>56</v>
      </c>
      <c r="Z79" s="88">
        <v>1200</v>
      </c>
      <c r="AA79" s="81" t="s">
        <v>423</v>
      </c>
      <c r="AB79" s="88">
        <v>0</v>
      </c>
      <c r="AC79" s="88">
        <v>0</v>
      </c>
      <c r="AD79" s="81" t="s">
        <v>56</v>
      </c>
      <c r="AE79" s="88">
        <v>1200</v>
      </c>
      <c r="AF79" s="81" t="s">
        <v>423</v>
      </c>
      <c r="AG79" s="88">
        <v>0</v>
      </c>
      <c r="AH79" s="88">
        <v>0</v>
      </c>
      <c r="AI79" s="81" t="s">
        <v>56</v>
      </c>
      <c r="AJ79" s="88">
        <v>1200</v>
      </c>
      <c r="AK79" s="81" t="s">
        <v>423</v>
      </c>
      <c r="AL79" s="88">
        <v>0</v>
      </c>
      <c r="AM79" s="88">
        <v>0</v>
      </c>
      <c r="AN79" s="81" t="s">
        <v>56</v>
      </c>
      <c r="AO79" s="88">
        <v>0</v>
      </c>
      <c r="AP79" s="81" t="s">
        <v>56</v>
      </c>
      <c r="AQ79" s="86">
        <f t="shared" si="2"/>
        <v>0</v>
      </c>
      <c r="AR79" s="89">
        <f t="shared" si="3"/>
        <v>6226.51</v>
      </c>
      <c r="AS79" s="109" t="s">
        <v>60</v>
      </c>
      <c r="AT79" s="111">
        <v>0</v>
      </c>
      <c r="AU79" s="111">
        <v>0</v>
      </c>
      <c r="AV79" s="111">
        <v>0</v>
      </c>
      <c r="AW79" s="111">
        <v>0</v>
      </c>
      <c r="AX79" s="111">
        <v>0</v>
      </c>
      <c r="AY79" s="111">
        <v>0</v>
      </c>
    </row>
    <row r="80" spans="1:51" ht="78.75" x14ac:dyDescent="0.25">
      <c r="A80" s="79"/>
      <c r="B80" s="83" t="s">
        <v>70</v>
      </c>
      <c r="C80" s="80" t="s">
        <v>201</v>
      </c>
      <c r="D80" s="80">
        <v>1</v>
      </c>
      <c r="E80" s="80" t="s">
        <v>524</v>
      </c>
      <c r="F80" s="84" t="s">
        <v>72</v>
      </c>
      <c r="G80" s="80">
        <v>42417</v>
      </c>
      <c r="H80" s="84" t="s">
        <v>521</v>
      </c>
      <c r="I80" s="80" t="s">
        <v>56</v>
      </c>
      <c r="J80" s="80" t="s">
        <v>56</v>
      </c>
      <c r="K80" s="80" t="s">
        <v>56</v>
      </c>
      <c r="L80" s="80" t="s">
        <v>61</v>
      </c>
      <c r="M80" s="85" t="s">
        <v>525</v>
      </c>
      <c r="N80" s="83" t="s">
        <v>526</v>
      </c>
      <c r="O80" s="88">
        <v>0</v>
      </c>
      <c r="P80" s="88">
        <v>0</v>
      </c>
      <c r="Q80" s="88">
        <v>0</v>
      </c>
      <c r="R80" s="88">
        <v>1200</v>
      </c>
      <c r="S80" s="88">
        <v>0</v>
      </c>
      <c r="T80" s="81" t="s">
        <v>56</v>
      </c>
      <c r="U80" s="88">
        <v>2400</v>
      </c>
      <c r="V80" s="81" t="s">
        <v>527</v>
      </c>
      <c r="W80" s="88">
        <v>0</v>
      </c>
      <c r="X80" s="88">
        <v>0</v>
      </c>
      <c r="Y80" s="81" t="s">
        <v>56</v>
      </c>
      <c r="Z80" s="88">
        <v>1500</v>
      </c>
      <c r="AA80" s="81" t="s">
        <v>423</v>
      </c>
      <c r="AB80" s="88">
        <v>0</v>
      </c>
      <c r="AC80" s="88">
        <v>0</v>
      </c>
      <c r="AD80" s="81" t="s">
        <v>56</v>
      </c>
      <c r="AE80" s="88">
        <v>1500</v>
      </c>
      <c r="AF80" s="81" t="s">
        <v>423</v>
      </c>
      <c r="AG80" s="88">
        <v>0</v>
      </c>
      <c r="AH80" s="88">
        <v>0</v>
      </c>
      <c r="AI80" s="81" t="s">
        <v>56</v>
      </c>
      <c r="AJ80" s="88">
        <v>1500</v>
      </c>
      <c r="AK80" s="81" t="s">
        <v>423</v>
      </c>
      <c r="AL80" s="88">
        <v>0</v>
      </c>
      <c r="AM80" s="88">
        <v>0</v>
      </c>
      <c r="AN80" s="81" t="s">
        <v>56</v>
      </c>
      <c r="AO80" s="88">
        <v>0</v>
      </c>
      <c r="AP80" s="81" t="s">
        <v>56</v>
      </c>
      <c r="AQ80" s="86">
        <f t="shared" si="2"/>
        <v>0</v>
      </c>
      <c r="AR80" s="89">
        <f t="shared" si="3"/>
        <v>8100</v>
      </c>
      <c r="AS80" s="109" t="s">
        <v>60</v>
      </c>
      <c r="AT80" s="111">
        <v>0</v>
      </c>
      <c r="AU80" s="111">
        <v>0</v>
      </c>
      <c r="AV80" s="111">
        <v>0</v>
      </c>
      <c r="AW80" s="111">
        <v>0</v>
      </c>
      <c r="AX80" s="111">
        <v>0</v>
      </c>
      <c r="AY80" s="111">
        <v>0</v>
      </c>
    </row>
    <row r="81" spans="1:52" ht="63" x14ac:dyDescent="0.25">
      <c r="A81" s="79"/>
      <c r="B81" s="83" t="s">
        <v>70</v>
      </c>
      <c r="C81" s="80" t="s">
        <v>201</v>
      </c>
      <c r="D81" s="80">
        <v>2</v>
      </c>
      <c r="E81" s="80" t="s">
        <v>530</v>
      </c>
      <c r="F81" s="84" t="s">
        <v>531</v>
      </c>
      <c r="G81" s="80">
        <v>42418</v>
      </c>
      <c r="H81" s="84" t="s">
        <v>528</v>
      </c>
      <c r="I81" s="80" t="s">
        <v>56</v>
      </c>
      <c r="J81" s="80" t="s">
        <v>56</v>
      </c>
      <c r="K81" s="80" t="s">
        <v>56</v>
      </c>
      <c r="L81" s="80" t="s">
        <v>61</v>
      </c>
      <c r="M81" s="85" t="s">
        <v>532</v>
      </c>
      <c r="N81" s="83" t="s">
        <v>74</v>
      </c>
      <c r="O81" s="88">
        <v>0</v>
      </c>
      <c r="P81" s="88">
        <v>0</v>
      </c>
      <c r="Q81" s="88">
        <v>0</v>
      </c>
      <c r="R81" s="88">
        <v>0</v>
      </c>
      <c r="S81" s="88">
        <v>0</v>
      </c>
      <c r="T81" s="81" t="s">
        <v>56</v>
      </c>
      <c r="U81" s="88">
        <v>10000</v>
      </c>
      <c r="V81" s="81" t="s">
        <v>533</v>
      </c>
      <c r="W81" s="88">
        <v>0</v>
      </c>
      <c r="X81" s="88">
        <v>0</v>
      </c>
      <c r="Y81" s="81" t="s">
        <v>56</v>
      </c>
      <c r="Z81" s="88">
        <v>10000</v>
      </c>
      <c r="AA81" s="81" t="s">
        <v>534</v>
      </c>
      <c r="AB81" s="88">
        <v>0</v>
      </c>
      <c r="AC81" s="88">
        <v>0</v>
      </c>
      <c r="AD81" s="81" t="s">
        <v>56</v>
      </c>
      <c r="AE81" s="88">
        <v>0</v>
      </c>
      <c r="AF81" s="81" t="s">
        <v>56</v>
      </c>
      <c r="AG81" s="88">
        <v>0</v>
      </c>
      <c r="AH81" s="88">
        <v>0</v>
      </c>
      <c r="AI81" s="81" t="s">
        <v>56</v>
      </c>
      <c r="AJ81" s="88">
        <v>0</v>
      </c>
      <c r="AK81" s="81" t="s">
        <v>56</v>
      </c>
      <c r="AL81" s="88">
        <v>0</v>
      </c>
      <c r="AM81" s="88">
        <v>0</v>
      </c>
      <c r="AN81" s="81" t="s">
        <v>56</v>
      </c>
      <c r="AO81" s="88">
        <v>0</v>
      </c>
      <c r="AP81" s="81" t="s">
        <v>56</v>
      </c>
      <c r="AQ81" s="86">
        <f t="shared" si="2"/>
        <v>0</v>
      </c>
      <c r="AR81" s="89">
        <f t="shared" si="3"/>
        <v>20000</v>
      </c>
      <c r="AS81" s="109" t="s">
        <v>60</v>
      </c>
      <c r="AT81" s="111">
        <v>0</v>
      </c>
      <c r="AU81" s="111">
        <v>0</v>
      </c>
      <c r="AV81" s="111">
        <v>0</v>
      </c>
      <c r="AW81" s="111">
        <v>0</v>
      </c>
      <c r="AX81" s="111">
        <v>0</v>
      </c>
      <c r="AY81" s="111">
        <v>0</v>
      </c>
    </row>
    <row r="82" spans="1:52" ht="78.75" x14ac:dyDescent="0.25">
      <c r="A82" s="79"/>
      <c r="B82" s="83" t="s">
        <v>65</v>
      </c>
      <c r="C82" s="80" t="s">
        <v>201</v>
      </c>
      <c r="D82" s="80">
        <v>1</v>
      </c>
      <c r="E82" s="80" t="s">
        <v>535</v>
      </c>
      <c r="F82" s="84" t="s">
        <v>67</v>
      </c>
      <c r="G82" s="80">
        <v>42419</v>
      </c>
      <c r="H82" s="84" t="s">
        <v>536</v>
      </c>
      <c r="I82" s="80" t="s">
        <v>56</v>
      </c>
      <c r="J82" s="80" t="s">
        <v>56</v>
      </c>
      <c r="K82" s="80" t="s">
        <v>56</v>
      </c>
      <c r="L82" s="80" t="s">
        <v>57</v>
      </c>
      <c r="M82" s="85" t="s">
        <v>537</v>
      </c>
      <c r="N82" s="83" t="s">
        <v>538</v>
      </c>
      <c r="O82" s="88">
        <v>0</v>
      </c>
      <c r="P82" s="88">
        <v>0</v>
      </c>
      <c r="Q82" s="88">
        <v>0</v>
      </c>
      <c r="R82" s="88">
        <v>1000</v>
      </c>
      <c r="S82" s="88">
        <v>0</v>
      </c>
      <c r="T82" s="81" t="s">
        <v>56</v>
      </c>
      <c r="U82" s="88">
        <v>2500</v>
      </c>
      <c r="V82" s="81" t="s">
        <v>539</v>
      </c>
      <c r="W82" s="88">
        <v>0</v>
      </c>
      <c r="X82" s="88">
        <v>0</v>
      </c>
      <c r="Y82" s="81" t="s">
        <v>56</v>
      </c>
      <c r="Z82" s="88">
        <v>1200</v>
      </c>
      <c r="AA82" s="81" t="s">
        <v>423</v>
      </c>
      <c r="AB82" s="88">
        <v>0</v>
      </c>
      <c r="AC82" s="88">
        <v>0</v>
      </c>
      <c r="AD82" s="81" t="s">
        <v>56</v>
      </c>
      <c r="AE82" s="88">
        <v>1200</v>
      </c>
      <c r="AF82" s="81" t="s">
        <v>423</v>
      </c>
      <c r="AG82" s="88">
        <v>0</v>
      </c>
      <c r="AH82" s="88">
        <v>0</v>
      </c>
      <c r="AI82" s="81" t="s">
        <v>56</v>
      </c>
      <c r="AJ82" s="88">
        <v>1200</v>
      </c>
      <c r="AK82" s="81" t="s">
        <v>423</v>
      </c>
      <c r="AL82" s="88">
        <v>0</v>
      </c>
      <c r="AM82" s="88">
        <v>0</v>
      </c>
      <c r="AN82" s="81" t="s">
        <v>56</v>
      </c>
      <c r="AO82" s="88">
        <v>0</v>
      </c>
      <c r="AP82" s="81" t="s">
        <v>56</v>
      </c>
      <c r="AQ82" s="86">
        <f t="shared" si="2"/>
        <v>0</v>
      </c>
      <c r="AR82" s="89">
        <f t="shared" si="3"/>
        <v>7100</v>
      </c>
      <c r="AS82" s="109" t="s">
        <v>60</v>
      </c>
      <c r="AT82" s="111">
        <v>0</v>
      </c>
      <c r="AU82" s="111">
        <v>0</v>
      </c>
      <c r="AV82" s="111">
        <v>0</v>
      </c>
      <c r="AW82" s="111">
        <v>0</v>
      </c>
      <c r="AX82" s="111">
        <v>0</v>
      </c>
      <c r="AY82" s="111">
        <v>0</v>
      </c>
    </row>
    <row r="83" spans="1:52" ht="78.75" x14ac:dyDescent="0.25">
      <c r="A83" s="79"/>
      <c r="B83" s="83" t="s">
        <v>70</v>
      </c>
      <c r="C83" s="80" t="s">
        <v>201</v>
      </c>
      <c r="D83" s="80">
        <v>1</v>
      </c>
      <c r="E83" s="80" t="s">
        <v>540</v>
      </c>
      <c r="F83" s="84" t="s">
        <v>72</v>
      </c>
      <c r="G83" s="80">
        <v>42419</v>
      </c>
      <c r="H83" s="84" t="s">
        <v>536</v>
      </c>
      <c r="I83" s="80" t="s">
        <v>56</v>
      </c>
      <c r="J83" s="80" t="s">
        <v>56</v>
      </c>
      <c r="K83" s="80" t="s">
        <v>56</v>
      </c>
      <c r="L83" s="80" t="s">
        <v>61</v>
      </c>
      <c r="M83" s="85" t="s">
        <v>541</v>
      </c>
      <c r="N83" s="83" t="s">
        <v>542</v>
      </c>
      <c r="O83" s="88">
        <v>0</v>
      </c>
      <c r="P83" s="88">
        <v>0</v>
      </c>
      <c r="Q83" s="88">
        <v>0</v>
      </c>
      <c r="R83" s="88">
        <v>1500</v>
      </c>
      <c r="S83" s="88">
        <v>0</v>
      </c>
      <c r="T83" s="81" t="s">
        <v>56</v>
      </c>
      <c r="U83" s="88">
        <v>11000</v>
      </c>
      <c r="V83" s="81" t="s">
        <v>543</v>
      </c>
      <c r="W83" s="88">
        <v>0</v>
      </c>
      <c r="X83" s="88">
        <v>0</v>
      </c>
      <c r="Y83" s="81" t="s">
        <v>56</v>
      </c>
      <c r="Z83" s="88">
        <v>1500</v>
      </c>
      <c r="AA83" s="81" t="s">
        <v>423</v>
      </c>
      <c r="AB83" s="88">
        <v>0</v>
      </c>
      <c r="AC83" s="88">
        <v>0</v>
      </c>
      <c r="AD83" s="81" t="s">
        <v>56</v>
      </c>
      <c r="AE83" s="88">
        <v>1500</v>
      </c>
      <c r="AF83" s="81" t="s">
        <v>423</v>
      </c>
      <c r="AG83" s="88">
        <v>0</v>
      </c>
      <c r="AH83" s="88">
        <v>0</v>
      </c>
      <c r="AI83" s="81" t="s">
        <v>56</v>
      </c>
      <c r="AJ83" s="88">
        <v>1500</v>
      </c>
      <c r="AK83" s="81" t="s">
        <v>423</v>
      </c>
      <c r="AL83" s="88">
        <v>0</v>
      </c>
      <c r="AM83" s="88">
        <v>0</v>
      </c>
      <c r="AN83" s="81" t="s">
        <v>56</v>
      </c>
      <c r="AO83" s="88">
        <v>0</v>
      </c>
      <c r="AP83" s="81" t="s">
        <v>56</v>
      </c>
      <c r="AQ83" s="86">
        <f t="shared" si="2"/>
        <v>0</v>
      </c>
      <c r="AR83" s="89">
        <f t="shared" si="3"/>
        <v>17000</v>
      </c>
      <c r="AS83" s="109" t="s">
        <v>60</v>
      </c>
      <c r="AT83" s="111">
        <v>0</v>
      </c>
      <c r="AU83" s="111">
        <v>0</v>
      </c>
      <c r="AV83" s="111">
        <v>0</v>
      </c>
      <c r="AW83" s="111">
        <v>0</v>
      </c>
      <c r="AX83" s="111">
        <v>0</v>
      </c>
      <c r="AY83" s="111">
        <v>0</v>
      </c>
    </row>
    <row r="84" spans="1:52" s="124" customFormat="1" ht="30" x14ac:dyDescent="0.25">
      <c r="A84" s="113"/>
      <c r="B84" s="114" t="s">
        <v>87</v>
      </c>
      <c r="C84" s="115" t="s">
        <v>201</v>
      </c>
      <c r="D84" s="115">
        <v>5</v>
      </c>
      <c r="E84" s="115" t="s">
        <v>368</v>
      </c>
      <c r="F84" s="116" t="s">
        <v>369</v>
      </c>
      <c r="G84" s="115">
        <v>42419</v>
      </c>
      <c r="H84" s="116" t="s">
        <v>370</v>
      </c>
      <c r="I84" s="115" t="s">
        <v>56</v>
      </c>
      <c r="J84" s="115" t="s">
        <v>56</v>
      </c>
      <c r="K84" s="115" t="s">
        <v>56</v>
      </c>
      <c r="L84" s="115" t="s">
        <v>284</v>
      </c>
      <c r="M84" s="117" t="s">
        <v>371</v>
      </c>
      <c r="N84" s="114" t="s">
        <v>372</v>
      </c>
      <c r="O84" s="112">
        <v>0</v>
      </c>
      <c r="P84" s="112">
        <v>0</v>
      </c>
      <c r="Q84" s="112">
        <v>0</v>
      </c>
      <c r="R84" s="112">
        <v>0</v>
      </c>
      <c r="S84" s="112">
        <v>0</v>
      </c>
      <c r="T84" s="118" t="s">
        <v>56</v>
      </c>
      <c r="U84" s="112">
        <v>0</v>
      </c>
      <c r="V84" s="118" t="s">
        <v>56</v>
      </c>
      <c r="W84" s="112">
        <v>0</v>
      </c>
      <c r="X84" s="112">
        <v>0</v>
      </c>
      <c r="Y84" s="118" t="s">
        <v>56</v>
      </c>
      <c r="Z84" s="112">
        <v>0</v>
      </c>
      <c r="AA84" s="118" t="s">
        <v>56</v>
      </c>
      <c r="AB84" s="112">
        <v>0</v>
      </c>
      <c r="AC84" s="112">
        <v>0</v>
      </c>
      <c r="AD84" s="118" t="s">
        <v>56</v>
      </c>
      <c r="AE84" s="112">
        <v>0</v>
      </c>
      <c r="AF84" s="118" t="s">
        <v>56</v>
      </c>
      <c r="AG84" s="112">
        <v>0</v>
      </c>
      <c r="AH84" s="112">
        <v>0</v>
      </c>
      <c r="AI84" s="118" t="s">
        <v>56</v>
      </c>
      <c r="AJ84" s="112">
        <v>0</v>
      </c>
      <c r="AK84" s="118" t="s">
        <v>56</v>
      </c>
      <c r="AL84" s="112">
        <v>0</v>
      </c>
      <c r="AM84" s="112">
        <v>0</v>
      </c>
      <c r="AN84" s="118" t="s">
        <v>56</v>
      </c>
      <c r="AO84" s="112">
        <v>900000</v>
      </c>
      <c r="AP84" s="118" t="s">
        <v>321</v>
      </c>
      <c r="AQ84" s="119">
        <f t="shared" si="2"/>
        <v>0</v>
      </c>
      <c r="AR84" s="120">
        <f t="shared" si="3"/>
        <v>900000</v>
      </c>
      <c r="AS84" s="121" t="s">
        <v>60</v>
      </c>
      <c r="AT84" s="122">
        <v>0</v>
      </c>
      <c r="AU84" s="122">
        <v>0</v>
      </c>
      <c r="AV84" s="122">
        <v>0</v>
      </c>
      <c r="AW84" s="122">
        <v>0</v>
      </c>
      <c r="AX84" s="122">
        <v>0</v>
      </c>
      <c r="AY84" s="122">
        <v>0</v>
      </c>
      <c r="AZ84" s="123" t="s">
        <v>1582</v>
      </c>
    </row>
    <row r="85" spans="1:52" ht="47.25" x14ac:dyDescent="0.25">
      <c r="A85" s="79"/>
      <c r="B85" s="83" t="s">
        <v>52</v>
      </c>
      <c r="C85" s="80" t="s">
        <v>201</v>
      </c>
      <c r="D85" s="80">
        <v>1</v>
      </c>
      <c r="E85" s="80" t="s">
        <v>331</v>
      </c>
      <c r="F85" s="84" t="s">
        <v>332</v>
      </c>
      <c r="G85" s="80">
        <v>11402</v>
      </c>
      <c r="H85" s="84" t="s">
        <v>207</v>
      </c>
      <c r="I85" s="80" t="s">
        <v>56</v>
      </c>
      <c r="J85" s="80" t="s">
        <v>56</v>
      </c>
      <c r="K85" s="80" t="s">
        <v>56</v>
      </c>
      <c r="L85" s="80" t="s">
        <v>333</v>
      </c>
      <c r="M85" s="83" t="s">
        <v>334</v>
      </c>
      <c r="N85" s="83" t="s">
        <v>335</v>
      </c>
      <c r="O85" s="88">
        <v>0</v>
      </c>
      <c r="P85" s="86">
        <v>23050.79</v>
      </c>
      <c r="Q85" s="88">
        <v>0</v>
      </c>
      <c r="R85" s="88">
        <v>146949.21</v>
      </c>
      <c r="S85" s="88">
        <v>0</v>
      </c>
      <c r="T85" s="81" t="s">
        <v>56</v>
      </c>
      <c r="U85" s="88">
        <v>32500</v>
      </c>
      <c r="V85" s="81" t="s">
        <v>336</v>
      </c>
      <c r="W85" s="88">
        <v>0</v>
      </c>
      <c r="X85" s="88">
        <v>0</v>
      </c>
      <c r="Y85" s="81" t="s">
        <v>56</v>
      </c>
      <c r="Z85" s="88">
        <v>7500</v>
      </c>
      <c r="AA85" s="81" t="s">
        <v>337</v>
      </c>
      <c r="AB85" s="88">
        <v>0</v>
      </c>
      <c r="AC85" s="88">
        <v>0</v>
      </c>
      <c r="AD85" s="81" t="s">
        <v>56</v>
      </c>
      <c r="AE85" s="88">
        <v>0</v>
      </c>
      <c r="AF85" s="81" t="s">
        <v>56</v>
      </c>
      <c r="AG85" s="88">
        <v>0</v>
      </c>
      <c r="AH85" s="88">
        <v>0</v>
      </c>
      <c r="AI85" s="81" t="s">
        <v>56</v>
      </c>
      <c r="AJ85" s="88">
        <v>0</v>
      </c>
      <c r="AK85" s="81" t="s">
        <v>56</v>
      </c>
      <c r="AL85" s="88">
        <v>0</v>
      </c>
      <c r="AM85" s="88">
        <v>0</v>
      </c>
      <c r="AN85" s="81" t="s">
        <v>56</v>
      </c>
      <c r="AO85" s="88">
        <v>0</v>
      </c>
      <c r="AP85" s="81" t="s">
        <v>56</v>
      </c>
      <c r="AQ85" s="86">
        <f t="shared" si="2"/>
        <v>0</v>
      </c>
      <c r="AR85" s="89">
        <f t="shared" si="3"/>
        <v>210000</v>
      </c>
      <c r="AS85" s="109" t="s">
        <v>60</v>
      </c>
      <c r="AT85" s="111">
        <v>0</v>
      </c>
      <c r="AU85" s="111">
        <v>0</v>
      </c>
      <c r="AV85" s="111">
        <v>0</v>
      </c>
      <c r="AW85" s="111">
        <v>0</v>
      </c>
      <c r="AX85" s="111">
        <v>0</v>
      </c>
      <c r="AY85" s="111">
        <v>0</v>
      </c>
    </row>
    <row r="86" spans="1:52" ht="31.5" x14ac:dyDescent="0.25">
      <c r="A86" s="79"/>
      <c r="B86" s="83" t="s">
        <v>87</v>
      </c>
      <c r="C86" s="80" t="s">
        <v>201</v>
      </c>
      <c r="D86" s="80">
        <v>1</v>
      </c>
      <c r="E86" s="80" t="s">
        <v>228</v>
      </c>
      <c r="F86" s="84" t="s">
        <v>229</v>
      </c>
      <c r="G86" s="80">
        <v>11402</v>
      </c>
      <c r="H86" s="84" t="s">
        <v>207</v>
      </c>
      <c r="I86" s="80" t="s">
        <v>56</v>
      </c>
      <c r="J86" s="80" t="s">
        <v>56</v>
      </c>
      <c r="K86" s="80" t="s">
        <v>56</v>
      </c>
      <c r="L86" s="80">
        <v>14363000</v>
      </c>
      <c r="M86" s="85" t="s">
        <v>230</v>
      </c>
      <c r="N86" s="83" t="s">
        <v>231</v>
      </c>
      <c r="O86" s="88">
        <v>0</v>
      </c>
      <c r="P86" s="88">
        <v>0</v>
      </c>
      <c r="Q86" s="88">
        <v>0</v>
      </c>
      <c r="R86" s="88">
        <v>0</v>
      </c>
      <c r="S86" s="88">
        <v>0</v>
      </c>
      <c r="T86" s="81" t="s">
        <v>56</v>
      </c>
      <c r="U86" s="88">
        <v>0</v>
      </c>
      <c r="V86" s="81" t="s">
        <v>56</v>
      </c>
      <c r="W86" s="88">
        <v>0</v>
      </c>
      <c r="X86" s="88">
        <v>0</v>
      </c>
      <c r="Y86" s="81" t="s">
        <v>56</v>
      </c>
      <c r="Z86" s="88">
        <v>70000</v>
      </c>
      <c r="AA86" s="81" t="s">
        <v>232</v>
      </c>
      <c r="AB86" s="88">
        <v>0</v>
      </c>
      <c r="AC86" s="88">
        <v>0</v>
      </c>
      <c r="AD86" s="81" t="s">
        <v>56</v>
      </c>
      <c r="AE86" s="88">
        <v>0</v>
      </c>
      <c r="AF86" s="81" t="s">
        <v>56</v>
      </c>
      <c r="AG86" s="88">
        <v>0</v>
      </c>
      <c r="AH86" s="88">
        <v>0</v>
      </c>
      <c r="AI86" s="81" t="s">
        <v>56</v>
      </c>
      <c r="AJ86" s="88">
        <v>0</v>
      </c>
      <c r="AK86" s="81" t="s">
        <v>56</v>
      </c>
      <c r="AL86" s="88">
        <v>0</v>
      </c>
      <c r="AM86" s="88">
        <v>0</v>
      </c>
      <c r="AN86" s="81" t="s">
        <v>56</v>
      </c>
      <c r="AO86" s="88">
        <v>0</v>
      </c>
      <c r="AP86" s="81" t="s">
        <v>56</v>
      </c>
      <c r="AQ86" s="86">
        <f t="shared" si="2"/>
        <v>0</v>
      </c>
      <c r="AR86" s="89">
        <f t="shared" si="3"/>
        <v>70000</v>
      </c>
      <c r="AS86" s="109" t="s">
        <v>60</v>
      </c>
      <c r="AT86" s="111">
        <v>0</v>
      </c>
      <c r="AU86" s="111">
        <v>0</v>
      </c>
      <c r="AV86" s="111">
        <v>0</v>
      </c>
      <c r="AW86" s="111">
        <v>0</v>
      </c>
      <c r="AX86" s="111">
        <v>0</v>
      </c>
      <c r="AY86" s="111">
        <v>0</v>
      </c>
    </row>
    <row r="87" spans="1:52" ht="63" x14ac:dyDescent="0.25">
      <c r="A87" s="79"/>
      <c r="B87" s="83" t="s">
        <v>65</v>
      </c>
      <c r="C87" s="80" t="s">
        <v>201</v>
      </c>
      <c r="D87" s="80">
        <v>1</v>
      </c>
      <c r="E87" s="80" t="s">
        <v>244</v>
      </c>
      <c r="F87" s="84" t="s">
        <v>67</v>
      </c>
      <c r="G87" s="80">
        <v>55501</v>
      </c>
      <c r="H87" s="84" t="s">
        <v>245</v>
      </c>
      <c r="I87" s="80" t="s">
        <v>56</v>
      </c>
      <c r="J87" s="80" t="s">
        <v>56</v>
      </c>
      <c r="K87" s="80" t="s">
        <v>56</v>
      </c>
      <c r="L87" s="80" t="s">
        <v>57</v>
      </c>
      <c r="M87" s="83" t="s">
        <v>246</v>
      </c>
      <c r="N87" s="83" t="s">
        <v>247</v>
      </c>
      <c r="O87" s="88">
        <v>0</v>
      </c>
      <c r="P87" s="88">
        <v>11758.33</v>
      </c>
      <c r="Q87" s="88">
        <v>0</v>
      </c>
      <c r="R87" s="88">
        <v>0</v>
      </c>
      <c r="S87" s="88">
        <v>0</v>
      </c>
      <c r="T87" s="81" t="s">
        <v>56</v>
      </c>
      <c r="U87" s="88">
        <v>4000</v>
      </c>
      <c r="V87" s="81" t="s">
        <v>248</v>
      </c>
      <c r="W87" s="88">
        <v>0</v>
      </c>
      <c r="X87" s="88">
        <v>0</v>
      </c>
      <c r="Y87" s="81" t="s">
        <v>56</v>
      </c>
      <c r="Z87" s="88">
        <v>4500</v>
      </c>
      <c r="AA87" s="81" t="s">
        <v>249</v>
      </c>
      <c r="AB87" s="88">
        <v>0</v>
      </c>
      <c r="AC87" s="88">
        <v>0</v>
      </c>
      <c r="AD87" s="81" t="s">
        <v>56</v>
      </c>
      <c r="AE87" s="88">
        <v>5000</v>
      </c>
      <c r="AF87" s="81" t="s">
        <v>249</v>
      </c>
      <c r="AG87" s="88">
        <v>0</v>
      </c>
      <c r="AH87" s="88">
        <v>0</v>
      </c>
      <c r="AI87" s="81" t="s">
        <v>56</v>
      </c>
      <c r="AJ87" s="88">
        <v>5500</v>
      </c>
      <c r="AK87" s="81" t="s">
        <v>249</v>
      </c>
      <c r="AL87" s="88">
        <v>0</v>
      </c>
      <c r="AM87" s="88">
        <v>0</v>
      </c>
      <c r="AN87" s="81" t="s">
        <v>56</v>
      </c>
      <c r="AO87" s="88">
        <v>0</v>
      </c>
      <c r="AP87" s="81" t="s">
        <v>56</v>
      </c>
      <c r="AQ87" s="86">
        <f t="shared" si="2"/>
        <v>0</v>
      </c>
      <c r="AR87" s="89">
        <f t="shared" si="3"/>
        <v>30758.33</v>
      </c>
      <c r="AS87" s="109" t="s">
        <v>60</v>
      </c>
      <c r="AT87" s="111">
        <v>0</v>
      </c>
      <c r="AU87" s="111">
        <v>0</v>
      </c>
      <c r="AV87" s="111">
        <v>0</v>
      </c>
      <c r="AW87" s="111">
        <v>0</v>
      </c>
      <c r="AX87" s="111">
        <v>0</v>
      </c>
      <c r="AY87" s="111">
        <v>0</v>
      </c>
    </row>
    <row r="88" spans="1:52" ht="47.25" x14ac:dyDescent="0.25">
      <c r="A88" s="79"/>
      <c r="B88" s="83" t="s">
        <v>52</v>
      </c>
      <c r="C88" s="80" t="s">
        <v>201</v>
      </c>
      <c r="D88" s="80">
        <v>1</v>
      </c>
      <c r="E88" s="80" t="s">
        <v>250</v>
      </c>
      <c r="F88" s="84" t="s">
        <v>251</v>
      </c>
      <c r="G88" s="80">
        <v>55501</v>
      </c>
      <c r="H88" s="84" t="s">
        <v>245</v>
      </c>
      <c r="I88" s="80">
        <v>23142000</v>
      </c>
      <c r="J88" s="65" t="s">
        <v>252</v>
      </c>
      <c r="K88" s="80" t="s">
        <v>253</v>
      </c>
      <c r="L88" s="80" t="s">
        <v>254</v>
      </c>
      <c r="M88" s="83" t="s">
        <v>255</v>
      </c>
      <c r="N88" s="83" t="s">
        <v>256</v>
      </c>
      <c r="O88" s="88">
        <v>158726.92000000001</v>
      </c>
      <c r="P88" s="88">
        <v>417109.66</v>
      </c>
      <c r="Q88" s="88">
        <v>12500</v>
      </c>
      <c r="R88" s="86">
        <v>147018.20000000001</v>
      </c>
      <c r="S88" s="88">
        <v>12500</v>
      </c>
      <c r="T88" s="81" t="s">
        <v>257</v>
      </c>
      <c r="U88" s="88">
        <v>80000</v>
      </c>
      <c r="V88" s="81" t="s">
        <v>251</v>
      </c>
      <c r="W88" s="88">
        <v>0</v>
      </c>
      <c r="X88" s="88">
        <v>12500</v>
      </c>
      <c r="Y88" s="81" t="s">
        <v>257</v>
      </c>
      <c r="Z88" s="88">
        <v>80000</v>
      </c>
      <c r="AA88" s="81" t="s">
        <v>251</v>
      </c>
      <c r="AB88" s="88">
        <v>0</v>
      </c>
      <c r="AC88" s="88">
        <v>12500</v>
      </c>
      <c r="AD88" s="81" t="s">
        <v>257</v>
      </c>
      <c r="AE88" s="88">
        <v>80000</v>
      </c>
      <c r="AF88" s="81" t="s">
        <v>251</v>
      </c>
      <c r="AG88" s="88">
        <v>0</v>
      </c>
      <c r="AH88" s="88">
        <v>12500</v>
      </c>
      <c r="AI88" s="81" t="s">
        <v>257</v>
      </c>
      <c r="AJ88" s="88">
        <v>80000</v>
      </c>
      <c r="AK88" s="81" t="s">
        <v>251</v>
      </c>
      <c r="AL88" s="88">
        <v>0</v>
      </c>
      <c r="AM88" s="88">
        <v>0</v>
      </c>
      <c r="AN88" s="81" t="s">
        <v>56</v>
      </c>
      <c r="AO88" s="88">
        <v>0</v>
      </c>
      <c r="AP88" s="81" t="s">
        <v>56</v>
      </c>
      <c r="AQ88" s="86">
        <f t="shared" si="2"/>
        <v>221226.92</v>
      </c>
      <c r="AR88" s="89">
        <f t="shared" si="3"/>
        <v>884127.86</v>
      </c>
      <c r="AS88" s="109" t="s">
        <v>60</v>
      </c>
      <c r="AT88" s="111">
        <v>0</v>
      </c>
      <c r="AU88" s="111">
        <v>0</v>
      </c>
      <c r="AV88" s="111">
        <v>0</v>
      </c>
      <c r="AW88" s="111">
        <v>0</v>
      </c>
      <c r="AX88" s="111">
        <v>0</v>
      </c>
      <c r="AY88" s="111">
        <v>0</v>
      </c>
    </row>
    <row r="89" spans="1:52" ht="63" x14ac:dyDescent="0.25">
      <c r="A89" s="79"/>
      <c r="B89" s="83" t="s">
        <v>70</v>
      </c>
      <c r="C89" s="80" t="s">
        <v>201</v>
      </c>
      <c r="D89" s="80">
        <v>1</v>
      </c>
      <c r="E89" s="80" t="s">
        <v>258</v>
      </c>
      <c r="F89" s="84" t="s">
        <v>259</v>
      </c>
      <c r="G89" s="80">
        <v>55501</v>
      </c>
      <c r="H89" s="84" t="s">
        <v>245</v>
      </c>
      <c r="I89" s="80" t="s">
        <v>56</v>
      </c>
      <c r="J89" s="80" t="s">
        <v>56</v>
      </c>
      <c r="K89" s="80" t="s">
        <v>56</v>
      </c>
      <c r="L89" s="80" t="s">
        <v>61</v>
      </c>
      <c r="M89" s="83" t="s">
        <v>260</v>
      </c>
      <c r="N89" s="83" t="s">
        <v>261</v>
      </c>
      <c r="O89" s="88">
        <v>0</v>
      </c>
      <c r="P89" s="88">
        <v>16802.509999999998</v>
      </c>
      <c r="Q89" s="88">
        <v>0</v>
      </c>
      <c r="R89" s="88">
        <v>6314.5</v>
      </c>
      <c r="S89" s="88">
        <v>0</v>
      </c>
      <c r="T89" s="81" t="s">
        <v>56</v>
      </c>
      <c r="U89" s="88">
        <v>7000</v>
      </c>
      <c r="V89" s="81" t="s">
        <v>262</v>
      </c>
      <c r="W89" s="88">
        <v>0</v>
      </c>
      <c r="X89" s="88">
        <v>0</v>
      </c>
      <c r="Y89" s="81" t="s">
        <v>56</v>
      </c>
      <c r="Z89" s="88">
        <v>5000</v>
      </c>
      <c r="AA89" s="81" t="s">
        <v>263</v>
      </c>
      <c r="AB89" s="88">
        <v>0</v>
      </c>
      <c r="AC89" s="88">
        <v>0</v>
      </c>
      <c r="AD89" s="81" t="s">
        <v>56</v>
      </c>
      <c r="AE89" s="88">
        <v>5000</v>
      </c>
      <c r="AF89" s="81" t="s">
        <v>263</v>
      </c>
      <c r="AG89" s="88">
        <v>0</v>
      </c>
      <c r="AH89" s="88">
        <v>0</v>
      </c>
      <c r="AI89" s="81" t="s">
        <v>56</v>
      </c>
      <c r="AJ89" s="88">
        <v>5000</v>
      </c>
      <c r="AK89" s="81" t="s">
        <v>263</v>
      </c>
      <c r="AL89" s="88">
        <v>0</v>
      </c>
      <c r="AM89" s="88">
        <v>0</v>
      </c>
      <c r="AN89" s="81" t="s">
        <v>56</v>
      </c>
      <c r="AO89" s="88">
        <v>0</v>
      </c>
      <c r="AP89" s="81" t="s">
        <v>56</v>
      </c>
      <c r="AQ89" s="86">
        <f t="shared" si="2"/>
        <v>0</v>
      </c>
      <c r="AR89" s="89">
        <f t="shared" si="3"/>
        <v>45117.009999999995</v>
      </c>
      <c r="AS89" s="109" t="s">
        <v>60</v>
      </c>
      <c r="AT89" s="111">
        <v>0</v>
      </c>
      <c r="AU89" s="111">
        <v>0</v>
      </c>
      <c r="AV89" s="111">
        <v>0</v>
      </c>
      <c r="AW89" s="111">
        <v>0</v>
      </c>
      <c r="AX89" s="111">
        <v>0</v>
      </c>
      <c r="AY89" s="111">
        <v>0</v>
      </c>
    </row>
    <row r="90" spans="1:52" ht="47.25" x14ac:dyDescent="0.25">
      <c r="A90" s="79"/>
      <c r="B90" s="83" t="s">
        <v>87</v>
      </c>
      <c r="C90" s="80" t="s">
        <v>201</v>
      </c>
      <c r="D90" s="80">
        <v>1</v>
      </c>
      <c r="E90" s="80" t="s">
        <v>264</v>
      </c>
      <c r="F90" s="84" t="s">
        <v>265</v>
      </c>
      <c r="G90" s="80">
        <v>55501</v>
      </c>
      <c r="H90" s="84" t="s">
        <v>245</v>
      </c>
      <c r="I90" s="80" t="s">
        <v>56</v>
      </c>
      <c r="J90" s="80" t="s">
        <v>56</v>
      </c>
      <c r="K90" s="80" t="s">
        <v>56</v>
      </c>
      <c r="L90" s="80" t="s">
        <v>79</v>
      </c>
      <c r="M90" s="83" t="s">
        <v>266</v>
      </c>
      <c r="N90" s="83" t="s">
        <v>267</v>
      </c>
      <c r="O90" s="88">
        <v>0</v>
      </c>
      <c r="P90" s="88">
        <v>187799.26</v>
      </c>
      <c r="Q90" s="88">
        <v>0</v>
      </c>
      <c r="R90" s="88">
        <v>16690.759999999998</v>
      </c>
      <c r="S90" s="88">
        <v>0</v>
      </c>
      <c r="T90" s="81" t="s">
        <v>56</v>
      </c>
      <c r="U90" s="88">
        <v>16200</v>
      </c>
      <c r="V90" s="81" t="s">
        <v>268</v>
      </c>
      <c r="W90" s="88">
        <v>0</v>
      </c>
      <c r="X90" s="88">
        <v>0</v>
      </c>
      <c r="Y90" s="81" t="s">
        <v>56</v>
      </c>
      <c r="Z90" s="88">
        <v>33000</v>
      </c>
      <c r="AA90" s="81" t="s">
        <v>269</v>
      </c>
      <c r="AB90" s="88">
        <v>0</v>
      </c>
      <c r="AC90" s="88">
        <v>0</v>
      </c>
      <c r="AD90" s="81" t="s">
        <v>56</v>
      </c>
      <c r="AE90" s="88">
        <v>200000</v>
      </c>
      <c r="AF90" s="81" t="s">
        <v>270</v>
      </c>
      <c r="AG90" s="88">
        <v>0</v>
      </c>
      <c r="AH90" s="88">
        <v>0</v>
      </c>
      <c r="AI90" s="81" t="s">
        <v>56</v>
      </c>
      <c r="AJ90" s="88">
        <v>50000</v>
      </c>
      <c r="AK90" s="81" t="s">
        <v>271</v>
      </c>
      <c r="AL90" s="88">
        <v>0</v>
      </c>
      <c r="AM90" s="88">
        <v>0</v>
      </c>
      <c r="AN90" s="81" t="s">
        <v>56</v>
      </c>
      <c r="AO90" s="88">
        <v>0</v>
      </c>
      <c r="AP90" s="81" t="s">
        <v>56</v>
      </c>
      <c r="AQ90" s="86">
        <f t="shared" si="2"/>
        <v>0</v>
      </c>
      <c r="AR90" s="89">
        <f t="shared" si="3"/>
        <v>503690.02</v>
      </c>
      <c r="AS90" s="109" t="s">
        <v>60</v>
      </c>
      <c r="AT90" s="111">
        <v>0</v>
      </c>
      <c r="AU90" s="111">
        <v>0</v>
      </c>
      <c r="AV90" s="111">
        <v>0</v>
      </c>
      <c r="AW90" s="111">
        <v>0</v>
      </c>
      <c r="AX90" s="111">
        <v>0</v>
      </c>
      <c r="AY90" s="111">
        <v>0</v>
      </c>
    </row>
    <row r="91" spans="1:52" ht="31.5" x14ac:dyDescent="0.25">
      <c r="A91" s="79"/>
      <c r="B91" s="83" t="s">
        <v>200</v>
      </c>
      <c r="C91" s="80" t="s">
        <v>201</v>
      </c>
      <c r="D91" s="80">
        <v>1</v>
      </c>
      <c r="E91" s="80" t="s">
        <v>272</v>
      </c>
      <c r="F91" s="84" t="s">
        <v>273</v>
      </c>
      <c r="G91" s="80">
        <v>55501</v>
      </c>
      <c r="H91" s="84" t="s">
        <v>245</v>
      </c>
      <c r="I91" s="80" t="s">
        <v>79</v>
      </c>
      <c r="J91" s="80" t="s">
        <v>274</v>
      </c>
      <c r="K91" s="80" t="s">
        <v>275</v>
      </c>
      <c r="L91" s="80" t="s">
        <v>56</v>
      </c>
      <c r="M91" s="83" t="s">
        <v>56</v>
      </c>
      <c r="N91" s="83" t="s">
        <v>56</v>
      </c>
      <c r="O91" s="88">
        <v>8010</v>
      </c>
      <c r="P91" s="88">
        <v>0</v>
      </c>
      <c r="Q91" s="88">
        <v>0</v>
      </c>
      <c r="R91" s="88">
        <v>0</v>
      </c>
      <c r="S91" s="88">
        <v>0</v>
      </c>
      <c r="T91" s="81" t="s">
        <v>56</v>
      </c>
      <c r="U91" s="88">
        <v>0</v>
      </c>
      <c r="V91" s="81" t="s">
        <v>56</v>
      </c>
      <c r="W91" s="88">
        <v>0</v>
      </c>
      <c r="X91" s="88">
        <v>5000</v>
      </c>
      <c r="Y91" s="81" t="s">
        <v>276</v>
      </c>
      <c r="Z91" s="88">
        <v>0</v>
      </c>
      <c r="AA91" s="81" t="s">
        <v>56</v>
      </c>
      <c r="AB91" s="88">
        <v>0</v>
      </c>
      <c r="AC91" s="88">
        <v>0</v>
      </c>
      <c r="AD91" s="81" t="s">
        <v>56</v>
      </c>
      <c r="AE91" s="88">
        <v>0</v>
      </c>
      <c r="AF91" s="81" t="s">
        <v>56</v>
      </c>
      <c r="AG91" s="88">
        <v>0</v>
      </c>
      <c r="AH91" s="88">
        <v>0</v>
      </c>
      <c r="AI91" s="81" t="s">
        <v>56</v>
      </c>
      <c r="AJ91" s="88">
        <v>0</v>
      </c>
      <c r="AK91" s="81" t="s">
        <v>56</v>
      </c>
      <c r="AL91" s="88">
        <v>0</v>
      </c>
      <c r="AM91" s="88">
        <v>0</v>
      </c>
      <c r="AN91" s="81" t="s">
        <v>56</v>
      </c>
      <c r="AO91" s="88">
        <v>0</v>
      </c>
      <c r="AP91" s="81" t="s">
        <v>56</v>
      </c>
      <c r="AQ91" s="86">
        <f t="shared" si="2"/>
        <v>13010</v>
      </c>
      <c r="AR91" s="89">
        <f t="shared" si="3"/>
        <v>0</v>
      </c>
      <c r="AS91" s="109" t="s">
        <v>60</v>
      </c>
      <c r="AT91" s="111">
        <v>0</v>
      </c>
      <c r="AU91" s="111">
        <v>0</v>
      </c>
      <c r="AV91" s="111">
        <v>0</v>
      </c>
      <c r="AW91" s="111">
        <v>0</v>
      </c>
      <c r="AX91" s="111">
        <v>0</v>
      </c>
      <c r="AY91" s="111">
        <v>0</v>
      </c>
    </row>
    <row r="92" spans="1:52" ht="47.25" x14ac:dyDescent="0.25">
      <c r="A92" s="79"/>
      <c r="B92" s="83" t="s">
        <v>51</v>
      </c>
      <c r="C92" s="80" t="s">
        <v>201</v>
      </c>
      <c r="D92" s="80">
        <v>1</v>
      </c>
      <c r="E92" s="80" t="s">
        <v>277</v>
      </c>
      <c r="F92" s="84" t="s">
        <v>54</v>
      </c>
      <c r="G92" s="80">
        <v>55501</v>
      </c>
      <c r="H92" s="84" t="s">
        <v>245</v>
      </c>
      <c r="I92" s="80" t="s">
        <v>56</v>
      </c>
      <c r="J92" s="80" t="s">
        <v>56</v>
      </c>
      <c r="K92" s="80" t="s">
        <v>56</v>
      </c>
      <c r="L92" s="80" t="s">
        <v>61</v>
      </c>
      <c r="M92" s="83" t="s">
        <v>278</v>
      </c>
      <c r="N92" s="83" t="s">
        <v>279</v>
      </c>
      <c r="O92" s="88">
        <v>0</v>
      </c>
      <c r="P92" s="88">
        <v>2403</v>
      </c>
      <c r="Q92" s="88">
        <v>0</v>
      </c>
      <c r="R92" s="88">
        <v>0</v>
      </c>
      <c r="S92" s="88">
        <v>0</v>
      </c>
      <c r="T92" s="81" t="s">
        <v>56</v>
      </c>
      <c r="U92" s="88">
        <v>5200</v>
      </c>
      <c r="V92" s="81" t="s">
        <v>280</v>
      </c>
      <c r="W92" s="88">
        <v>0</v>
      </c>
      <c r="X92" s="88">
        <v>0</v>
      </c>
      <c r="Y92" s="81" t="s">
        <v>56</v>
      </c>
      <c r="Z92" s="88">
        <v>2600</v>
      </c>
      <c r="AA92" s="81" t="s">
        <v>281</v>
      </c>
      <c r="AB92" s="88">
        <v>0</v>
      </c>
      <c r="AC92" s="88">
        <v>0</v>
      </c>
      <c r="AD92" s="81" t="s">
        <v>56</v>
      </c>
      <c r="AE92" s="88">
        <v>0</v>
      </c>
      <c r="AF92" s="81" t="s">
        <v>56</v>
      </c>
      <c r="AG92" s="88">
        <v>0</v>
      </c>
      <c r="AH92" s="88">
        <v>0</v>
      </c>
      <c r="AI92" s="81" t="s">
        <v>56</v>
      </c>
      <c r="AJ92" s="88">
        <v>0</v>
      </c>
      <c r="AK92" s="81" t="s">
        <v>56</v>
      </c>
      <c r="AL92" s="88">
        <v>0</v>
      </c>
      <c r="AM92" s="88">
        <v>0</v>
      </c>
      <c r="AN92" s="81" t="s">
        <v>56</v>
      </c>
      <c r="AO92" s="88">
        <v>0</v>
      </c>
      <c r="AP92" s="81" t="s">
        <v>56</v>
      </c>
      <c r="AQ92" s="86">
        <f t="shared" si="2"/>
        <v>0</v>
      </c>
      <c r="AR92" s="89">
        <f t="shared" si="3"/>
        <v>10203</v>
      </c>
      <c r="AS92" s="109" t="s">
        <v>60</v>
      </c>
      <c r="AT92" s="111">
        <v>0</v>
      </c>
      <c r="AU92" s="111">
        <v>0</v>
      </c>
      <c r="AV92" s="111">
        <v>0</v>
      </c>
      <c r="AW92" s="111">
        <v>0</v>
      </c>
      <c r="AX92" s="111">
        <v>0</v>
      </c>
      <c r="AY92" s="111">
        <v>0</v>
      </c>
    </row>
    <row r="93" spans="1:52" ht="31.5" x14ac:dyDescent="0.25">
      <c r="A93" s="79"/>
      <c r="B93" s="83" t="s">
        <v>52</v>
      </c>
      <c r="C93" s="80" t="s">
        <v>201</v>
      </c>
      <c r="D93" s="80">
        <v>1</v>
      </c>
      <c r="E93" s="80" t="s">
        <v>282</v>
      </c>
      <c r="F93" s="84" t="s">
        <v>1520</v>
      </c>
      <c r="G93" s="80">
        <v>55501</v>
      </c>
      <c r="H93" s="84" t="s">
        <v>245</v>
      </c>
      <c r="I93" s="80" t="s">
        <v>56</v>
      </c>
      <c r="J93" s="80" t="s">
        <v>56</v>
      </c>
      <c r="K93" s="80" t="s">
        <v>56</v>
      </c>
      <c r="L93" s="80" t="s">
        <v>284</v>
      </c>
      <c r="M93" s="85" t="s">
        <v>285</v>
      </c>
      <c r="N93" s="83" t="s">
        <v>283</v>
      </c>
      <c r="O93" s="88">
        <v>0</v>
      </c>
      <c r="P93" s="88">
        <v>974.61</v>
      </c>
      <c r="Q93" s="88">
        <v>0</v>
      </c>
      <c r="R93" s="88">
        <v>99025.39</v>
      </c>
      <c r="S93" s="88">
        <v>0</v>
      </c>
      <c r="T93" s="81" t="s">
        <v>56</v>
      </c>
      <c r="U93" s="88">
        <v>0</v>
      </c>
      <c r="V93" s="81" t="s">
        <v>56</v>
      </c>
      <c r="W93" s="88">
        <v>0</v>
      </c>
      <c r="X93" s="88">
        <v>0</v>
      </c>
      <c r="Y93" s="81" t="s">
        <v>56</v>
      </c>
      <c r="Z93" s="88">
        <v>0</v>
      </c>
      <c r="AA93" s="81" t="s">
        <v>56</v>
      </c>
      <c r="AB93" s="88">
        <v>0</v>
      </c>
      <c r="AC93" s="88">
        <v>0</v>
      </c>
      <c r="AD93" s="81" t="s">
        <v>56</v>
      </c>
      <c r="AE93" s="88">
        <v>40000</v>
      </c>
      <c r="AF93" s="81" t="s">
        <v>286</v>
      </c>
      <c r="AG93" s="88">
        <v>0</v>
      </c>
      <c r="AH93" s="88">
        <v>0</v>
      </c>
      <c r="AI93" s="81" t="s">
        <v>56</v>
      </c>
      <c r="AJ93" s="88">
        <v>300000</v>
      </c>
      <c r="AK93" s="81" t="s">
        <v>287</v>
      </c>
      <c r="AL93" s="88">
        <v>0</v>
      </c>
      <c r="AM93" s="88">
        <v>0</v>
      </c>
      <c r="AN93" s="81" t="s">
        <v>56</v>
      </c>
      <c r="AO93" s="88">
        <v>0</v>
      </c>
      <c r="AP93" s="81" t="s">
        <v>56</v>
      </c>
      <c r="AQ93" s="86">
        <f t="shared" si="2"/>
        <v>0</v>
      </c>
      <c r="AR93" s="89">
        <f t="shared" si="3"/>
        <v>440000</v>
      </c>
      <c r="AS93" s="109" t="s">
        <v>60</v>
      </c>
      <c r="AT93" s="111">
        <v>0</v>
      </c>
      <c r="AU93" s="111">
        <v>0</v>
      </c>
      <c r="AV93" s="111">
        <v>0</v>
      </c>
      <c r="AW93" s="111">
        <v>0</v>
      </c>
      <c r="AX93" s="111">
        <v>0</v>
      </c>
      <c r="AY93" s="111">
        <v>0</v>
      </c>
    </row>
    <row r="94" spans="1:52" ht="31.5" x14ac:dyDescent="0.25">
      <c r="A94" s="79"/>
      <c r="B94" s="83" t="s">
        <v>52</v>
      </c>
      <c r="C94" s="80" t="s">
        <v>1197</v>
      </c>
      <c r="D94" s="80">
        <v>1</v>
      </c>
      <c r="E94" s="80" t="s">
        <v>325</v>
      </c>
      <c r="F94" s="84" t="s">
        <v>326</v>
      </c>
      <c r="G94" s="80">
        <v>51103</v>
      </c>
      <c r="H94" s="84" t="s">
        <v>1285</v>
      </c>
      <c r="I94" s="80" t="s">
        <v>56</v>
      </c>
      <c r="J94" s="80" t="s">
        <v>56</v>
      </c>
      <c r="K94" s="80" t="s">
        <v>56</v>
      </c>
      <c r="L94" s="80" t="s">
        <v>1286</v>
      </c>
      <c r="M94" s="85" t="s">
        <v>1294</v>
      </c>
      <c r="N94" s="83" t="s">
        <v>326</v>
      </c>
      <c r="O94" s="88">
        <v>0</v>
      </c>
      <c r="P94" s="88">
        <v>1000000</v>
      </c>
      <c r="Q94" s="88">
        <v>0</v>
      </c>
      <c r="R94" s="88">
        <v>25300</v>
      </c>
      <c r="S94" s="88">
        <v>0</v>
      </c>
      <c r="T94" s="81" t="s">
        <v>56</v>
      </c>
      <c r="U94" s="88">
        <v>5000000</v>
      </c>
      <c r="V94" s="81" t="s">
        <v>1293</v>
      </c>
      <c r="W94" s="88">
        <v>0</v>
      </c>
      <c r="X94" s="88">
        <v>0</v>
      </c>
      <c r="Y94" s="81" t="s">
        <v>56</v>
      </c>
      <c r="Z94" s="88">
        <v>5000000</v>
      </c>
      <c r="AA94" s="81" t="s">
        <v>1293</v>
      </c>
      <c r="AB94" s="88">
        <v>0</v>
      </c>
      <c r="AC94" s="88">
        <v>0</v>
      </c>
      <c r="AD94" s="81" t="s">
        <v>56</v>
      </c>
      <c r="AE94" s="88">
        <v>5000000</v>
      </c>
      <c r="AF94" s="81" t="s">
        <v>1293</v>
      </c>
      <c r="AG94" s="88">
        <v>0</v>
      </c>
      <c r="AH94" s="88">
        <v>0</v>
      </c>
      <c r="AI94" s="81" t="s">
        <v>56</v>
      </c>
      <c r="AJ94" s="88">
        <v>0</v>
      </c>
      <c r="AK94" s="81" t="s">
        <v>56</v>
      </c>
      <c r="AL94" s="88">
        <v>0</v>
      </c>
      <c r="AM94" s="88">
        <v>0</v>
      </c>
      <c r="AN94" s="81" t="s">
        <v>56</v>
      </c>
      <c r="AO94" s="88">
        <v>0</v>
      </c>
      <c r="AP94" s="81" t="s">
        <v>56</v>
      </c>
      <c r="AQ94" s="86">
        <f t="shared" si="2"/>
        <v>0</v>
      </c>
      <c r="AR94" s="89">
        <f t="shared" si="3"/>
        <v>16025300</v>
      </c>
      <c r="AS94" s="82" t="s">
        <v>60</v>
      </c>
      <c r="AT94" s="90">
        <v>0</v>
      </c>
      <c r="AU94" s="90">
        <v>0</v>
      </c>
      <c r="AV94" s="90">
        <v>0</v>
      </c>
      <c r="AW94" s="90">
        <v>0</v>
      </c>
      <c r="AX94" s="90">
        <v>0</v>
      </c>
      <c r="AY94" s="90">
        <v>0</v>
      </c>
    </row>
    <row r="95" spans="1:52" ht="47.25" x14ac:dyDescent="0.25">
      <c r="A95" s="79"/>
      <c r="B95" s="83" t="s">
        <v>65</v>
      </c>
      <c r="C95" s="80" t="s">
        <v>1197</v>
      </c>
      <c r="D95" s="80">
        <v>2</v>
      </c>
      <c r="E95" s="80" t="s">
        <v>1261</v>
      </c>
      <c r="F95" s="84" t="s">
        <v>67</v>
      </c>
      <c r="G95" s="80">
        <v>51101</v>
      </c>
      <c r="H95" s="84" t="s">
        <v>1256</v>
      </c>
      <c r="I95" s="80" t="s">
        <v>56</v>
      </c>
      <c r="J95" s="80" t="s">
        <v>56</v>
      </c>
      <c r="K95" s="80" t="s">
        <v>56</v>
      </c>
      <c r="L95" s="80" t="s">
        <v>57</v>
      </c>
      <c r="M95" s="85" t="s">
        <v>1262</v>
      </c>
      <c r="N95" s="83" t="s">
        <v>67</v>
      </c>
      <c r="O95" s="88">
        <v>0</v>
      </c>
      <c r="P95" s="88">
        <v>6230.5</v>
      </c>
      <c r="Q95" s="88">
        <v>0</v>
      </c>
      <c r="R95" s="88">
        <v>8463.69</v>
      </c>
      <c r="S95" s="88">
        <v>0</v>
      </c>
      <c r="T95" s="81" t="s">
        <v>56</v>
      </c>
      <c r="U95" s="88">
        <v>2300</v>
      </c>
      <c r="V95" s="81" t="s">
        <v>1263</v>
      </c>
      <c r="W95" s="88">
        <v>0</v>
      </c>
      <c r="X95" s="88">
        <v>0</v>
      </c>
      <c r="Y95" s="81" t="s">
        <v>56</v>
      </c>
      <c r="Z95" s="88">
        <v>1400</v>
      </c>
      <c r="AA95" s="81" t="s">
        <v>1264</v>
      </c>
      <c r="AB95" s="88">
        <v>0</v>
      </c>
      <c r="AC95" s="88">
        <v>0</v>
      </c>
      <c r="AD95" s="81" t="s">
        <v>56</v>
      </c>
      <c r="AE95" s="88">
        <v>0</v>
      </c>
      <c r="AF95" s="81" t="s">
        <v>56</v>
      </c>
      <c r="AG95" s="88">
        <v>0</v>
      </c>
      <c r="AH95" s="88">
        <v>0</v>
      </c>
      <c r="AI95" s="81" t="s">
        <v>56</v>
      </c>
      <c r="AJ95" s="88">
        <v>0</v>
      </c>
      <c r="AK95" s="81" t="s">
        <v>56</v>
      </c>
      <c r="AL95" s="88">
        <v>0</v>
      </c>
      <c r="AM95" s="88">
        <v>0</v>
      </c>
      <c r="AN95" s="81" t="s">
        <v>56</v>
      </c>
      <c r="AO95" s="88">
        <v>0</v>
      </c>
      <c r="AP95" s="81" t="s">
        <v>56</v>
      </c>
      <c r="AQ95" s="86">
        <f t="shared" si="2"/>
        <v>0</v>
      </c>
      <c r="AR95" s="89">
        <f t="shared" si="3"/>
        <v>18394.190000000002</v>
      </c>
      <c r="AS95" s="82" t="s">
        <v>60</v>
      </c>
      <c r="AT95" s="90">
        <v>0</v>
      </c>
      <c r="AU95" s="90">
        <v>0</v>
      </c>
      <c r="AV95" s="90">
        <v>0</v>
      </c>
      <c r="AW95" s="90">
        <v>0</v>
      </c>
      <c r="AX95" s="90">
        <v>0</v>
      </c>
      <c r="AY95" s="90">
        <v>0</v>
      </c>
    </row>
    <row r="96" spans="1:52" ht="47.25" x14ac:dyDescent="0.25">
      <c r="A96" s="79"/>
      <c r="B96" s="83" t="s">
        <v>51</v>
      </c>
      <c r="C96" s="80" t="s">
        <v>1197</v>
      </c>
      <c r="D96" s="80">
        <v>2</v>
      </c>
      <c r="E96" s="80" t="s">
        <v>1276</v>
      </c>
      <c r="F96" s="84" t="s">
        <v>54</v>
      </c>
      <c r="G96" s="80">
        <v>51101</v>
      </c>
      <c r="H96" s="84" t="s">
        <v>1256</v>
      </c>
      <c r="I96" s="80" t="s">
        <v>56</v>
      </c>
      <c r="J96" s="80" t="s">
        <v>56</v>
      </c>
      <c r="K96" s="80" t="s">
        <v>56</v>
      </c>
      <c r="L96" s="80" t="s">
        <v>61</v>
      </c>
      <c r="M96" s="85" t="s">
        <v>1277</v>
      </c>
      <c r="N96" s="83" t="s">
        <v>63</v>
      </c>
      <c r="O96" s="88">
        <v>0</v>
      </c>
      <c r="P96" s="88">
        <v>1450.49</v>
      </c>
      <c r="Q96" s="88">
        <v>0</v>
      </c>
      <c r="R96" s="88">
        <v>3900</v>
      </c>
      <c r="S96" s="88">
        <v>0</v>
      </c>
      <c r="T96" s="81" t="s">
        <v>56</v>
      </c>
      <c r="U96" s="88">
        <v>4100</v>
      </c>
      <c r="V96" s="81" t="s">
        <v>1278</v>
      </c>
      <c r="W96" s="88">
        <v>0</v>
      </c>
      <c r="X96" s="88">
        <v>0</v>
      </c>
      <c r="Y96" s="81" t="s">
        <v>56</v>
      </c>
      <c r="Z96" s="88">
        <v>0</v>
      </c>
      <c r="AA96" s="81" t="s">
        <v>56</v>
      </c>
      <c r="AB96" s="88">
        <v>0</v>
      </c>
      <c r="AC96" s="88">
        <v>0</v>
      </c>
      <c r="AD96" s="81" t="s">
        <v>56</v>
      </c>
      <c r="AE96" s="88">
        <v>0</v>
      </c>
      <c r="AF96" s="81" t="s">
        <v>56</v>
      </c>
      <c r="AG96" s="88">
        <v>0</v>
      </c>
      <c r="AH96" s="88">
        <v>0</v>
      </c>
      <c r="AI96" s="81" t="s">
        <v>56</v>
      </c>
      <c r="AJ96" s="88">
        <v>0</v>
      </c>
      <c r="AK96" s="81" t="s">
        <v>56</v>
      </c>
      <c r="AL96" s="88">
        <v>0</v>
      </c>
      <c r="AM96" s="88">
        <v>0</v>
      </c>
      <c r="AN96" s="81" t="s">
        <v>56</v>
      </c>
      <c r="AO96" s="88">
        <v>0</v>
      </c>
      <c r="AP96" s="81" t="s">
        <v>56</v>
      </c>
      <c r="AQ96" s="86">
        <f t="shared" si="2"/>
        <v>0</v>
      </c>
      <c r="AR96" s="89">
        <f t="shared" si="3"/>
        <v>9450.49</v>
      </c>
      <c r="AS96" s="82" t="s">
        <v>60</v>
      </c>
      <c r="AT96" s="90">
        <v>0</v>
      </c>
      <c r="AU96" s="90">
        <v>0</v>
      </c>
      <c r="AV96" s="90">
        <v>0</v>
      </c>
      <c r="AW96" s="90">
        <v>0</v>
      </c>
      <c r="AX96" s="90">
        <v>0</v>
      </c>
      <c r="AY96" s="90">
        <v>0</v>
      </c>
    </row>
    <row r="97" spans="1:52" ht="63" x14ac:dyDescent="0.25">
      <c r="A97" s="79"/>
      <c r="B97" s="83" t="s">
        <v>70</v>
      </c>
      <c r="C97" s="80" t="s">
        <v>1197</v>
      </c>
      <c r="D97" s="80">
        <v>2</v>
      </c>
      <c r="E97" s="80" t="s">
        <v>1255</v>
      </c>
      <c r="F97" s="84" t="s">
        <v>74</v>
      </c>
      <c r="G97" s="80">
        <v>51101</v>
      </c>
      <c r="H97" s="84" t="s">
        <v>1256</v>
      </c>
      <c r="I97" s="80" t="s">
        <v>56</v>
      </c>
      <c r="J97" s="80" t="s">
        <v>56</v>
      </c>
      <c r="K97" s="80" t="s">
        <v>56</v>
      </c>
      <c r="L97" s="80" t="s">
        <v>61</v>
      </c>
      <c r="M97" s="85" t="s">
        <v>1257</v>
      </c>
      <c r="N97" s="83" t="s">
        <v>74</v>
      </c>
      <c r="O97" s="88">
        <v>0</v>
      </c>
      <c r="P97" s="88">
        <v>6984.32</v>
      </c>
      <c r="Q97" s="88">
        <v>0</v>
      </c>
      <c r="R97" s="88">
        <v>3000</v>
      </c>
      <c r="S97" s="88">
        <v>0</v>
      </c>
      <c r="T97" s="81" t="s">
        <v>56</v>
      </c>
      <c r="U97" s="88">
        <v>7500</v>
      </c>
      <c r="V97" s="81" t="s">
        <v>1258</v>
      </c>
      <c r="W97" s="88">
        <v>0</v>
      </c>
      <c r="X97" s="88">
        <v>0</v>
      </c>
      <c r="Y97" s="81" t="s">
        <v>56</v>
      </c>
      <c r="Z97" s="88">
        <v>4500</v>
      </c>
      <c r="AA97" s="81" t="s">
        <v>1259</v>
      </c>
      <c r="AB97" s="88">
        <v>0</v>
      </c>
      <c r="AC97" s="88">
        <v>0</v>
      </c>
      <c r="AD97" s="81" t="s">
        <v>56</v>
      </c>
      <c r="AE97" s="88">
        <v>3000</v>
      </c>
      <c r="AF97" s="81" t="s">
        <v>1260</v>
      </c>
      <c r="AG97" s="88">
        <v>0</v>
      </c>
      <c r="AH97" s="88">
        <v>0</v>
      </c>
      <c r="AI97" s="81" t="s">
        <v>56</v>
      </c>
      <c r="AJ97" s="88">
        <v>3000</v>
      </c>
      <c r="AK97" s="81" t="s">
        <v>1260</v>
      </c>
      <c r="AL97" s="88">
        <v>0</v>
      </c>
      <c r="AM97" s="88">
        <v>0</v>
      </c>
      <c r="AN97" s="81" t="s">
        <v>56</v>
      </c>
      <c r="AO97" s="88">
        <v>0</v>
      </c>
      <c r="AP97" s="81" t="s">
        <v>56</v>
      </c>
      <c r="AQ97" s="86">
        <f t="shared" si="2"/>
        <v>0</v>
      </c>
      <c r="AR97" s="89">
        <f t="shared" si="3"/>
        <v>27984.32</v>
      </c>
      <c r="AS97" s="82" t="s">
        <v>60</v>
      </c>
      <c r="AT97" s="90">
        <v>0</v>
      </c>
      <c r="AU97" s="90">
        <v>0</v>
      </c>
      <c r="AV97" s="90">
        <v>0</v>
      </c>
      <c r="AW97" s="90">
        <v>0</v>
      </c>
      <c r="AX97" s="90">
        <v>0</v>
      </c>
      <c r="AY97" s="90">
        <v>0</v>
      </c>
    </row>
    <row r="98" spans="1:52" ht="47.25" x14ac:dyDescent="0.25">
      <c r="A98" s="79"/>
      <c r="B98" s="83" t="s">
        <v>65</v>
      </c>
      <c r="C98" s="80" t="s">
        <v>1197</v>
      </c>
      <c r="D98" s="80">
        <v>2</v>
      </c>
      <c r="E98" s="80" t="s">
        <v>1198</v>
      </c>
      <c r="F98" s="84" t="s">
        <v>67</v>
      </c>
      <c r="G98" s="80">
        <v>51102</v>
      </c>
      <c r="H98" s="84" t="s">
        <v>1199</v>
      </c>
      <c r="I98" s="80" t="s">
        <v>56</v>
      </c>
      <c r="J98" s="80" t="s">
        <v>56</v>
      </c>
      <c r="K98" s="80" t="s">
        <v>56</v>
      </c>
      <c r="L98" s="80" t="s">
        <v>57</v>
      </c>
      <c r="M98" s="85" t="s">
        <v>1200</v>
      </c>
      <c r="N98" s="83" t="s">
        <v>67</v>
      </c>
      <c r="O98" s="88">
        <v>0</v>
      </c>
      <c r="P98" s="88">
        <v>1610.19</v>
      </c>
      <c r="Q98" s="88">
        <v>0</v>
      </c>
      <c r="R98" s="88">
        <v>0</v>
      </c>
      <c r="S98" s="88">
        <v>0</v>
      </c>
      <c r="T98" s="81" t="s">
        <v>56</v>
      </c>
      <c r="U98" s="88">
        <v>0</v>
      </c>
      <c r="V98" s="81" t="s">
        <v>56</v>
      </c>
      <c r="W98" s="88">
        <v>0</v>
      </c>
      <c r="X98" s="88">
        <v>0</v>
      </c>
      <c r="Y98" s="81" t="s">
        <v>56</v>
      </c>
      <c r="Z98" s="88">
        <v>1800</v>
      </c>
      <c r="AA98" s="81" t="s">
        <v>1201</v>
      </c>
      <c r="AB98" s="88">
        <v>0</v>
      </c>
      <c r="AC98" s="88">
        <v>0</v>
      </c>
      <c r="AD98" s="81" t="s">
        <v>56</v>
      </c>
      <c r="AE98" s="88">
        <v>0</v>
      </c>
      <c r="AF98" s="81" t="s">
        <v>56</v>
      </c>
      <c r="AG98" s="88">
        <v>0</v>
      </c>
      <c r="AH98" s="88">
        <v>0</v>
      </c>
      <c r="AI98" s="81" t="s">
        <v>56</v>
      </c>
      <c r="AJ98" s="88">
        <v>0</v>
      </c>
      <c r="AK98" s="81" t="s">
        <v>56</v>
      </c>
      <c r="AL98" s="88">
        <v>0</v>
      </c>
      <c r="AM98" s="88">
        <v>0</v>
      </c>
      <c r="AN98" s="81" t="s">
        <v>56</v>
      </c>
      <c r="AO98" s="88">
        <v>0</v>
      </c>
      <c r="AP98" s="81" t="s">
        <v>56</v>
      </c>
      <c r="AQ98" s="86">
        <f t="shared" si="2"/>
        <v>0</v>
      </c>
      <c r="AR98" s="89">
        <f t="shared" si="3"/>
        <v>3410.19</v>
      </c>
      <c r="AS98" s="82" t="s">
        <v>60</v>
      </c>
      <c r="AT98" s="90">
        <v>0</v>
      </c>
      <c r="AU98" s="90">
        <v>0</v>
      </c>
      <c r="AV98" s="90">
        <v>0</v>
      </c>
      <c r="AW98" s="90">
        <v>0</v>
      </c>
      <c r="AX98" s="90">
        <v>0</v>
      </c>
      <c r="AY98" s="90">
        <v>0</v>
      </c>
    </row>
    <row r="99" spans="1:52" ht="47.25" x14ac:dyDescent="0.25">
      <c r="A99" s="79"/>
      <c r="B99" s="83" t="s">
        <v>51</v>
      </c>
      <c r="C99" s="80" t="s">
        <v>1197</v>
      </c>
      <c r="D99" s="80">
        <v>1</v>
      </c>
      <c r="E99" s="80" t="s">
        <v>1242</v>
      </c>
      <c r="F99" s="84" t="s">
        <v>54</v>
      </c>
      <c r="G99" s="80">
        <v>51102</v>
      </c>
      <c r="H99" s="84" t="s">
        <v>1199</v>
      </c>
      <c r="I99" s="80" t="s">
        <v>56</v>
      </c>
      <c r="J99" s="80" t="s">
        <v>56</v>
      </c>
      <c r="K99" s="80" t="s">
        <v>56</v>
      </c>
      <c r="L99" s="80" t="s">
        <v>57</v>
      </c>
      <c r="M99" s="85" t="s">
        <v>1243</v>
      </c>
      <c r="N99" s="83" t="s">
        <v>1244</v>
      </c>
      <c r="O99" s="88">
        <v>0</v>
      </c>
      <c r="P99" s="88">
        <v>5416.88</v>
      </c>
      <c r="Q99" s="88">
        <v>0</v>
      </c>
      <c r="R99" s="88">
        <v>0</v>
      </c>
      <c r="S99" s="88">
        <v>0</v>
      </c>
      <c r="T99" s="81" t="s">
        <v>56</v>
      </c>
      <c r="U99" s="88">
        <v>500</v>
      </c>
      <c r="V99" s="81" t="s">
        <v>1245</v>
      </c>
      <c r="W99" s="88">
        <v>0</v>
      </c>
      <c r="X99" s="88">
        <v>0</v>
      </c>
      <c r="Y99" s="81" t="s">
        <v>56</v>
      </c>
      <c r="Z99" s="88">
        <v>0</v>
      </c>
      <c r="AA99" s="81" t="s">
        <v>56</v>
      </c>
      <c r="AB99" s="88">
        <v>0</v>
      </c>
      <c r="AC99" s="88">
        <v>0</v>
      </c>
      <c r="AD99" s="81" t="s">
        <v>56</v>
      </c>
      <c r="AE99" s="88">
        <v>0</v>
      </c>
      <c r="AF99" s="81" t="s">
        <v>56</v>
      </c>
      <c r="AG99" s="88">
        <v>0</v>
      </c>
      <c r="AH99" s="88">
        <v>0</v>
      </c>
      <c r="AI99" s="81" t="s">
        <v>56</v>
      </c>
      <c r="AJ99" s="88">
        <v>0</v>
      </c>
      <c r="AK99" s="81" t="s">
        <v>56</v>
      </c>
      <c r="AL99" s="88">
        <v>0</v>
      </c>
      <c r="AM99" s="88">
        <v>0</v>
      </c>
      <c r="AN99" s="81" t="s">
        <v>56</v>
      </c>
      <c r="AO99" s="88">
        <v>0</v>
      </c>
      <c r="AP99" s="81" t="s">
        <v>56</v>
      </c>
      <c r="AQ99" s="86">
        <f t="shared" si="2"/>
        <v>0</v>
      </c>
      <c r="AR99" s="89">
        <f t="shared" si="3"/>
        <v>5916.88</v>
      </c>
      <c r="AS99" s="82" t="s">
        <v>60</v>
      </c>
      <c r="AT99" s="90">
        <v>0</v>
      </c>
      <c r="AU99" s="90">
        <v>0</v>
      </c>
      <c r="AV99" s="90">
        <v>0</v>
      </c>
      <c r="AW99" s="90">
        <v>0</v>
      </c>
      <c r="AX99" s="90">
        <v>0</v>
      </c>
      <c r="AY99" s="90">
        <v>0</v>
      </c>
    </row>
    <row r="100" spans="1:52" ht="47.25" x14ac:dyDescent="0.25">
      <c r="A100" s="79"/>
      <c r="B100" s="83" t="s">
        <v>51</v>
      </c>
      <c r="C100" s="80" t="s">
        <v>1197</v>
      </c>
      <c r="D100" s="80">
        <v>1</v>
      </c>
      <c r="E100" s="80" t="s">
        <v>1242</v>
      </c>
      <c r="F100" s="84" t="s">
        <v>54</v>
      </c>
      <c r="G100" s="80">
        <v>51102</v>
      </c>
      <c r="H100" s="84" t="s">
        <v>1199</v>
      </c>
      <c r="I100" s="80" t="s">
        <v>56</v>
      </c>
      <c r="J100" s="80" t="s">
        <v>56</v>
      </c>
      <c r="K100" s="80" t="s">
        <v>56</v>
      </c>
      <c r="L100" s="80" t="s">
        <v>61</v>
      </c>
      <c r="M100" s="85" t="s">
        <v>1246</v>
      </c>
      <c r="N100" s="83" t="s">
        <v>1247</v>
      </c>
      <c r="O100" s="88">
        <v>0</v>
      </c>
      <c r="P100" s="88">
        <v>0</v>
      </c>
      <c r="Q100" s="88">
        <v>0</v>
      </c>
      <c r="R100" s="88">
        <v>0</v>
      </c>
      <c r="S100" s="88">
        <v>0</v>
      </c>
      <c r="T100" s="81" t="s">
        <v>56</v>
      </c>
      <c r="U100" s="88">
        <v>1600</v>
      </c>
      <c r="V100" s="81" t="s">
        <v>1248</v>
      </c>
      <c r="W100" s="88">
        <v>0</v>
      </c>
      <c r="X100" s="88">
        <v>0</v>
      </c>
      <c r="Y100" s="81" t="s">
        <v>56</v>
      </c>
      <c r="Z100" s="88">
        <v>0</v>
      </c>
      <c r="AA100" s="81" t="s">
        <v>56</v>
      </c>
      <c r="AB100" s="88">
        <v>0</v>
      </c>
      <c r="AC100" s="88">
        <v>0</v>
      </c>
      <c r="AD100" s="81" t="s">
        <v>56</v>
      </c>
      <c r="AE100" s="88">
        <v>0</v>
      </c>
      <c r="AF100" s="81" t="s">
        <v>56</v>
      </c>
      <c r="AG100" s="88">
        <v>0</v>
      </c>
      <c r="AH100" s="88">
        <v>0</v>
      </c>
      <c r="AI100" s="81" t="s">
        <v>56</v>
      </c>
      <c r="AJ100" s="88">
        <v>0</v>
      </c>
      <c r="AK100" s="81" t="s">
        <v>56</v>
      </c>
      <c r="AL100" s="88">
        <v>0</v>
      </c>
      <c r="AM100" s="88">
        <v>0</v>
      </c>
      <c r="AN100" s="81" t="s">
        <v>56</v>
      </c>
      <c r="AO100" s="88">
        <v>0</v>
      </c>
      <c r="AP100" s="81" t="s">
        <v>56</v>
      </c>
      <c r="AQ100" s="86">
        <f t="shared" si="2"/>
        <v>0</v>
      </c>
      <c r="AR100" s="89">
        <f t="shared" si="3"/>
        <v>1600</v>
      </c>
      <c r="AS100" s="82" t="s">
        <v>60</v>
      </c>
      <c r="AT100" s="90">
        <v>0</v>
      </c>
      <c r="AU100" s="90">
        <v>0</v>
      </c>
      <c r="AV100" s="90">
        <v>0</v>
      </c>
      <c r="AW100" s="90">
        <v>0</v>
      </c>
      <c r="AX100" s="90">
        <v>0</v>
      </c>
      <c r="AY100" s="90">
        <v>0</v>
      </c>
    </row>
    <row r="101" spans="1:52" ht="47.25" x14ac:dyDescent="0.25">
      <c r="A101" s="79"/>
      <c r="B101" s="83" t="s">
        <v>87</v>
      </c>
      <c r="C101" s="80" t="s">
        <v>1197</v>
      </c>
      <c r="D101" s="80">
        <v>1</v>
      </c>
      <c r="E101" s="80" t="s">
        <v>1202</v>
      </c>
      <c r="F101" s="84" t="s">
        <v>1203</v>
      </c>
      <c r="G101" s="80">
        <v>51102</v>
      </c>
      <c r="H101" s="84" t="s">
        <v>1199</v>
      </c>
      <c r="I101" s="80" t="s">
        <v>56</v>
      </c>
      <c r="J101" s="80" t="s">
        <v>56</v>
      </c>
      <c r="K101" s="80" t="s">
        <v>56</v>
      </c>
      <c r="L101" s="80" t="s">
        <v>310</v>
      </c>
      <c r="M101" s="85" t="s">
        <v>1204</v>
      </c>
      <c r="N101" s="83" t="s">
        <v>1205</v>
      </c>
      <c r="O101" s="88">
        <v>0</v>
      </c>
      <c r="P101" s="88">
        <v>0</v>
      </c>
      <c r="Q101" s="88">
        <v>0</v>
      </c>
      <c r="R101" s="88">
        <v>0</v>
      </c>
      <c r="S101" s="88">
        <v>0</v>
      </c>
      <c r="T101" s="81" t="s">
        <v>56</v>
      </c>
      <c r="U101" s="88">
        <v>100400</v>
      </c>
      <c r="V101" s="81" t="s">
        <v>1206</v>
      </c>
      <c r="W101" s="88">
        <v>0</v>
      </c>
      <c r="X101" s="88">
        <v>0</v>
      </c>
      <c r="Y101" s="81" t="s">
        <v>56</v>
      </c>
      <c r="Z101" s="88">
        <v>0</v>
      </c>
      <c r="AA101" s="81" t="s">
        <v>56</v>
      </c>
      <c r="AB101" s="88">
        <v>0</v>
      </c>
      <c r="AC101" s="88">
        <v>0</v>
      </c>
      <c r="AD101" s="81" t="s">
        <v>56</v>
      </c>
      <c r="AE101" s="88">
        <v>0</v>
      </c>
      <c r="AF101" s="81" t="s">
        <v>56</v>
      </c>
      <c r="AG101" s="88">
        <v>0</v>
      </c>
      <c r="AH101" s="88">
        <v>0</v>
      </c>
      <c r="AI101" s="81" t="s">
        <v>56</v>
      </c>
      <c r="AJ101" s="88">
        <v>0</v>
      </c>
      <c r="AK101" s="81" t="s">
        <v>56</v>
      </c>
      <c r="AL101" s="88">
        <v>0</v>
      </c>
      <c r="AM101" s="88">
        <v>0</v>
      </c>
      <c r="AN101" s="81" t="s">
        <v>56</v>
      </c>
      <c r="AO101" s="88">
        <v>0</v>
      </c>
      <c r="AP101" s="81" t="s">
        <v>56</v>
      </c>
      <c r="AQ101" s="86">
        <f t="shared" si="2"/>
        <v>0</v>
      </c>
      <c r="AR101" s="89">
        <f t="shared" si="3"/>
        <v>100400</v>
      </c>
      <c r="AS101" s="82" t="s">
        <v>60</v>
      </c>
      <c r="AT101" s="90">
        <v>0</v>
      </c>
      <c r="AU101" s="90">
        <v>0</v>
      </c>
      <c r="AV101" s="90">
        <v>0</v>
      </c>
      <c r="AW101" s="90">
        <v>0</v>
      </c>
      <c r="AX101" s="90">
        <v>0</v>
      </c>
      <c r="AY101" s="90">
        <v>0</v>
      </c>
    </row>
    <row r="102" spans="1:52" ht="15.75" x14ac:dyDescent="0.25">
      <c r="A102" s="79"/>
      <c r="B102" s="83" t="s">
        <v>87</v>
      </c>
      <c r="C102" s="80" t="s">
        <v>1197</v>
      </c>
      <c r="D102" s="80">
        <v>1</v>
      </c>
      <c r="E102" s="80" t="s">
        <v>1339</v>
      </c>
      <c r="F102" s="84" t="s">
        <v>1340</v>
      </c>
      <c r="G102" s="80">
        <v>51103</v>
      </c>
      <c r="H102" s="84" t="s">
        <v>1285</v>
      </c>
      <c r="I102" s="80" t="s">
        <v>56</v>
      </c>
      <c r="J102" s="80" t="s">
        <v>56</v>
      </c>
      <c r="K102" s="80" t="s">
        <v>56</v>
      </c>
      <c r="L102" s="80" t="s">
        <v>1286</v>
      </c>
      <c r="M102" s="85" t="s">
        <v>1341</v>
      </c>
      <c r="N102" s="83" t="s">
        <v>1342</v>
      </c>
      <c r="O102" s="88">
        <v>0</v>
      </c>
      <c r="P102" s="88">
        <v>0</v>
      </c>
      <c r="Q102" s="88">
        <v>0</v>
      </c>
      <c r="R102" s="88">
        <v>0</v>
      </c>
      <c r="S102" s="88">
        <v>0</v>
      </c>
      <c r="T102" s="81" t="s">
        <v>56</v>
      </c>
      <c r="U102" s="88">
        <v>50000</v>
      </c>
      <c r="V102" s="81" t="s">
        <v>1293</v>
      </c>
      <c r="W102" s="88">
        <v>0</v>
      </c>
      <c r="X102" s="88">
        <v>0</v>
      </c>
      <c r="Y102" s="81" t="s">
        <v>56</v>
      </c>
      <c r="Z102" s="88">
        <v>0</v>
      </c>
      <c r="AA102" s="81" t="s">
        <v>56</v>
      </c>
      <c r="AB102" s="88">
        <v>0</v>
      </c>
      <c r="AC102" s="88">
        <v>0</v>
      </c>
      <c r="AD102" s="81" t="s">
        <v>56</v>
      </c>
      <c r="AE102" s="88">
        <v>0</v>
      </c>
      <c r="AF102" s="81" t="s">
        <v>56</v>
      </c>
      <c r="AG102" s="88">
        <v>0</v>
      </c>
      <c r="AH102" s="88">
        <v>0</v>
      </c>
      <c r="AI102" s="81" t="s">
        <v>56</v>
      </c>
      <c r="AJ102" s="88">
        <v>0</v>
      </c>
      <c r="AK102" s="81" t="s">
        <v>56</v>
      </c>
      <c r="AL102" s="88">
        <v>0</v>
      </c>
      <c r="AM102" s="88">
        <v>0</v>
      </c>
      <c r="AN102" s="81" t="s">
        <v>56</v>
      </c>
      <c r="AO102" s="88">
        <v>0</v>
      </c>
      <c r="AP102" s="81" t="s">
        <v>56</v>
      </c>
      <c r="AQ102" s="86">
        <f t="shared" si="2"/>
        <v>0</v>
      </c>
      <c r="AR102" s="89">
        <f t="shared" si="3"/>
        <v>50000</v>
      </c>
      <c r="AS102" s="82" t="s">
        <v>60</v>
      </c>
      <c r="AT102" s="90">
        <v>0</v>
      </c>
      <c r="AU102" s="90">
        <v>0</v>
      </c>
      <c r="AV102" s="90">
        <v>0</v>
      </c>
      <c r="AW102" s="90">
        <v>0</v>
      </c>
      <c r="AX102" s="90">
        <v>0</v>
      </c>
      <c r="AY102" s="90">
        <v>0</v>
      </c>
    </row>
    <row r="103" spans="1:52" ht="31.5" x14ac:dyDescent="0.25">
      <c r="A103" s="79"/>
      <c r="B103" s="83" t="s">
        <v>52</v>
      </c>
      <c r="C103" s="80" t="s">
        <v>1197</v>
      </c>
      <c r="D103" s="80">
        <v>1</v>
      </c>
      <c r="E103" s="80" t="s">
        <v>1408</v>
      </c>
      <c r="F103" s="84" t="s">
        <v>1409</v>
      </c>
      <c r="G103" s="80">
        <v>51103</v>
      </c>
      <c r="H103" s="84" t="s">
        <v>1285</v>
      </c>
      <c r="I103" s="80" t="s">
        <v>1286</v>
      </c>
      <c r="J103" s="80" t="s">
        <v>1410</v>
      </c>
      <c r="K103" s="74" t="s">
        <v>1492</v>
      </c>
      <c r="L103" s="80" t="s">
        <v>56</v>
      </c>
      <c r="M103" s="83" t="s">
        <v>56</v>
      </c>
      <c r="N103" s="83" t="s">
        <v>56</v>
      </c>
      <c r="O103" s="88">
        <v>0</v>
      </c>
      <c r="P103" s="88">
        <v>0</v>
      </c>
      <c r="Q103" s="88">
        <v>0</v>
      </c>
      <c r="R103" s="88">
        <v>0</v>
      </c>
      <c r="S103" s="88">
        <v>100400</v>
      </c>
      <c r="T103" s="81" t="s">
        <v>1411</v>
      </c>
      <c r="U103" s="88">
        <v>0</v>
      </c>
      <c r="V103" s="81" t="s">
        <v>56</v>
      </c>
      <c r="W103" s="88">
        <v>0</v>
      </c>
      <c r="X103" s="88">
        <v>0</v>
      </c>
      <c r="Y103" s="81" t="s">
        <v>56</v>
      </c>
      <c r="Z103" s="88">
        <v>0</v>
      </c>
      <c r="AA103" s="81" t="s">
        <v>56</v>
      </c>
      <c r="AB103" s="88">
        <v>0</v>
      </c>
      <c r="AC103" s="88">
        <v>0</v>
      </c>
      <c r="AD103" s="81" t="s">
        <v>56</v>
      </c>
      <c r="AE103" s="88">
        <v>0</v>
      </c>
      <c r="AF103" s="81" t="s">
        <v>56</v>
      </c>
      <c r="AG103" s="88">
        <v>0</v>
      </c>
      <c r="AH103" s="88">
        <v>0</v>
      </c>
      <c r="AI103" s="81" t="s">
        <v>56</v>
      </c>
      <c r="AJ103" s="88">
        <v>0</v>
      </c>
      <c r="AK103" s="81" t="s">
        <v>56</v>
      </c>
      <c r="AL103" s="88">
        <v>0</v>
      </c>
      <c r="AM103" s="88">
        <v>0</v>
      </c>
      <c r="AN103" s="81" t="s">
        <v>56</v>
      </c>
      <c r="AO103" s="88">
        <v>0</v>
      </c>
      <c r="AP103" s="81" t="s">
        <v>56</v>
      </c>
      <c r="AQ103" s="86">
        <f t="shared" si="2"/>
        <v>100400</v>
      </c>
      <c r="AR103" s="89">
        <f t="shared" si="3"/>
        <v>0</v>
      </c>
      <c r="AS103" s="82" t="s">
        <v>60</v>
      </c>
      <c r="AT103" s="90">
        <v>0</v>
      </c>
      <c r="AU103" s="90">
        <v>0</v>
      </c>
      <c r="AV103" s="90">
        <v>0</v>
      </c>
      <c r="AW103" s="90">
        <v>0</v>
      </c>
      <c r="AX103" s="90">
        <v>0</v>
      </c>
      <c r="AY103" s="90">
        <v>0</v>
      </c>
    </row>
    <row r="104" spans="1:52" s="124" customFormat="1" ht="47.25" x14ac:dyDescent="0.25">
      <c r="A104" s="113"/>
      <c r="B104" s="114" t="s">
        <v>87</v>
      </c>
      <c r="C104" s="115" t="s">
        <v>1197</v>
      </c>
      <c r="D104" s="115">
        <v>1</v>
      </c>
      <c r="E104" s="115" t="s">
        <v>1306</v>
      </c>
      <c r="F104" s="116" t="s">
        <v>1307</v>
      </c>
      <c r="G104" s="115">
        <v>51103</v>
      </c>
      <c r="H104" s="116" t="s">
        <v>1285</v>
      </c>
      <c r="I104" s="115" t="s">
        <v>56</v>
      </c>
      <c r="J104" s="115" t="s">
        <v>56</v>
      </c>
      <c r="K104" s="115" t="s">
        <v>56</v>
      </c>
      <c r="L104" s="115" t="s">
        <v>1286</v>
      </c>
      <c r="M104" s="117" t="s">
        <v>1308</v>
      </c>
      <c r="N104" s="114" t="s">
        <v>1307</v>
      </c>
      <c r="O104" s="112">
        <v>0</v>
      </c>
      <c r="P104" s="112">
        <v>0</v>
      </c>
      <c r="Q104" s="112">
        <v>0</v>
      </c>
      <c r="R104" s="112">
        <v>0</v>
      </c>
      <c r="S104" s="112">
        <v>0</v>
      </c>
      <c r="T104" s="118" t="s">
        <v>56</v>
      </c>
      <c r="U104" s="112">
        <v>0</v>
      </c>
      <c r="V104" s="118" t="s">
        <v>56</v>
      </c>
      <c r="W104" s="112">
        <v>0</v>
      </c>
      <c r="X104" s="112">
        <v>0</v>
      </c>
      <c r="Y104" s="118" t="s">
        <v>56</v>
      </c>
      <c r="Z104" s="112">
        <v>0</v>
      </c>
      <c r="AA104" s="118" t="s">
        <v>56</v>
      </c>
      <c r="AB104" s="112">
        <v>0</v>
      </c>
      <c r="AC104" s="112">
        <v>0</v>
      </c>
      <c r="AD104" s="118" t="s">
        <v>56</v>
      </c>
      <c r="AE104" s="112">
        <v>0</v>
      </c>
      <c r="AF104" s="118" t="s">
        <v>56</v>
      </c>
      <c r="AG104" s="112">
        <v>0</v>
      </c>
      <c r="AH104" s="112">
        <v>0</v>
      </c>
      <c r="AI104" s="118" t="s">
        <v>56</v>
      </c>
      <c r="AJ104" s="112"/>
      <c r="AK104" s="118" t="s">
        <v>56</v>
      </c>
      <c r="AL104" s="112">
        <v>0</v>
      </c>
      <c r="AM104" s="112">
        <v>0</v>
      </c>
      <c r="AN104" s="118" t="s">
        <v>56</v>
      </c>
      <c r="AO104" s="112">
        <v>400000</v>
      </c>
      <c r="AP104" s="118" t="s">
        <v>1293</v>
      </c>
      <c r="AQ104" s="119">
        <f t="shared" si="2"/>
        <v>0</v>
      </c>
      <c r="AR104" s="120">
        <f t="shared" si="3"/>
        <v>400000</v>
      </c>
      <c r="AS104" s="121" t="s">
        <v>60</v>
      </c>
      <c r="AT104" s="122">
        <v>0</v>
      </c>
      <c r="AU104" s="122">
        <v>0</v>
      </c>
      <c r="AV104" s="122">
        <v>0</v>
      </c>
      <c r="AW104" s="122">
        <v>0</v>
      </c>
      <c r="AX104" s="122">
        <v>0</v>
      </c>
      <c r="AY104" s="122">
        <v>0</v>
      </c>
      <c r="AZ104" s="123" t="s">
        <v>1582</v>
      </c>
    </row>
    <row r="105" spans="1:52" ht="15.75" x14ac:dyDescent="0.25">
      <c r="A105" s="79"/>
      <c r="B105" s="83" t="s">
        <v>52</v>
      </c>
      <c r="C105" s="80" t="s">
        <v>1197</v>
      </c>
      <c r="D105" s="80">
        <v>1</v>
      </c>
      <c r="E105" s="80" t="s">
        <v>1402</v>
      </c>
      <c r="F105" s="84" t="s">
        <v>1403</v>
      </c>
      <c r="G105" s="80">
        <v>51103</v>
      </c>
      <c r="H105" s="84" t="s">
        <v>1285</v>
      </c>
      <c r="I105" s="80" t="s">
        <v>56</v>
      </c>
      <c r="J105" s="80" t="s">
        <v>56</v>
      </c>
      <c r="K105" s="80" t="s">
        <v>56</v>
      </c>
      <c r="L105" s="80" t="s">
        <v>1286</v>
      </c>
      <c r="M105" s="85" t="s">
        <v>1404</v>
      </c>
      <c r="N105" s="83" t="s">
        <v>1403</v>
      </c>
      <c r="O105" s="88">
        <v>0</v>
      </c>
      <c r="P105" s="88">
        <v>167500</v>
      </c>
      <c r="Q105" s="88">
        <v>0</v>
      </c>
      <c r="R105" s="88">
        <v>0</v>
      </c>
      <c r="S105" s="88">
        <v>0</v>
      </c>
      <c r="T105" s="81" t="s">
        <v>56</v>
      </c>
      <c r="U105" s="88">
        <v>210000</v>
      </c>
      <c r="V105" s="81" t="s">
        <v>1293</v>
      </c>
      <c r="W105" s="88">
        <v>0</v>
      </c>
      <c r="X105" s="88">
        <v>0</v>
      </c>
      <c r="Y105" s="81" t="s">
        <v>56</v>
      </c>
      <c r="Z105" s="88">
        <v>0</v>
      </c>
      <c r="AA105" s="81" t="s">
        <v>56</v>
      </c>
      <c r="AB105" s="88">
        <v>0</v>
      </c>
      <c r="AC105" s="88">
        <v>0</v>
      </c>
      <c r="AD105" s="81" t="s">
        <v>56</v>
      </c>
      <c r="AE105" s="88">
        <v>0</v>
      </c>
      <c r="AF105" s="81" t="s">
        <v>56</v>
      </c>
      <c r="AG105" s="88">
        <v>0</v>
      </c>
      <c r="AH105" s="88">
        <v>0</v>
      </c>
      <c r="AI105" s="81" t="s">
        <v>56</v>
      </c>
      <c r="AJ105" s="88">
        <v>0</v>
      </c>
      <c r="AK105" s="81" t="s">
        <v>56</v>
      </c>
      <c r="AL105" s="88">
        <v>0</v>
      </c>
      <c r="AM105" s="88">
        <v>0</v>
      </c>
      <c r="AN105" s="81" t="s">
        <v>56</v>
      </c>
      <c r="AO105" s="88">
        <v>0</v>
      </c>
      <c r="AP105" s="81" t="s">
        <v>56</v>
      </c>
      <c r="AQ105" s="86">
        <f t="shared" si="2"/>
        <v>0</v>
      </c>
      <c r="AR105" s="89">
        <f t="shared" si="3"/>
        <v>377500</v>
      </c>
      <c r="AS105" s="82" t="s">
        <v>60</v>
      </c>
      <c r="AT105" s="90">
        <v>0</v>
      </c>
      <c r="AU105" s="90">
        <v>0</v>
      </c>
      <c r="AV105" s="90">
        <v>0</v>
      </c>
      <c r="AW105" s="90">
        <v>0</v>
      </c>
      <c r="AX105" s="90">
        <v>0</v>
      </c>
      <c r="AY105" s="90">
        <v>0</v>
      </c>
    </row>
    <row r="106" spans="1:52" ht="31.5" x14ac:dyDescent="0.25">
      <c r="A106" s="79"/>
      <c r="B106" s="83" t="s">
        <v>52</v>
      </c>
      <c r="C106" s="80" t="s">
        <v>1197</v>
      </c>
      <c r="D106" s="80">
        <v>1</v>
      </c>
      <c r="E106" s="80" t="s">
        <v>1322</v>
      </c>
      <c r="F106" s="84" t="s">
        <v>1323</v>
      </c>
      <c r="G106" s="80">
        <v>51103</v>
      </c>
      <c r="H106" s="84" t="s">
        <v>1285</v>
      </c>
      <c r="I106" s="80" t="s">
        <v>56</v>
      </c>
      <c r="J106" s="80" t="s">
        <v>56</v>
      </c>
      <c r="K106" s="80" t="s">
        <v>56</v>
      </c>
      <c r="L106" s="80" t="s">
        <v>1286</v>
      </c>
      <c r="M106" s="85" t="s">
        <v>1324</v>
      </c>
      <c r="N106" s="83" t="s">
        <v>1323</v>
      </c>
      <c r="O106" s="88">
        <v>0</v>
      </c>
      <c r="P106" s="88">
        <v>155000</v>
      </c>
      <c r="Q106" s="88">
        <v>0</v>
      </c>
      <c r="R106" s="88">
        <v>0</v>
      </c>
      <c r="S106" s="88">
        <v>0</v>
      </c>
      <c r="T106" s="81" t="s">
        <v>56</v>
      </c>
      <c r="U106" s="88">
        <v>25000</v>
      </c>
      <c r="V106" s="81" t="s">
        <v>1293</v>
      </c>
      <c r="W106" s="88">
        <v>0</v>
      </c>
      <c r="X106" s="88">
        <v>0</v>
      </c>
      <c r="Y106" s="81" t="s">
        <v>56</v>
      </c>
      <c r="Z106" s="88">
        <v>0</v>
      </c>
      <c r="AA106" s="81" t="s">
        <v>56</v>
      </c>
      <c r="AB106" s="88">
        <v>0</v>
      </c>
      <c r="AC106" s="88">
        <v>0</v>
      </c>
      <c r="AD106" s="81" t="s">
        <v>56</v>
      </c>
      <c r="AE106" s="88">
        <v>0</v>
      </c>
      <c r="AF106" s="81" t="s">
        <v>56</v>
      </c>
      <c r="AG106" s="88">
        <v>0</v>
      </c>
      <c r="AH106" s="88">
        <v>0</v>
      </c>
      <c r="AI106" s="81" t="s">
        <v>56</v>
      </c>
      <c r="AJ106" s="88">
        <v>0</v>
      </c>
      <c r="AK106" s="81" t="s">
        <v>56</v>
      </c>
      <c r="AL106" s="88">
        <v>0</v>
      </c>
      <c r="AM106" s="88">
        <v>0</v>
      </c>
      <c r="AN106" s="81" t="s">
        <v>56</v>
      </c>
      <c r="AO106" s="88">
        <v>0</v>
      </c>
      <c r="AP106" s="81" t="s">
        <v>56</v>
      </c>
      <c r="AQ106" s="86">
        <f t="shared" si="2"/>
        <v>0</v>
      </c>
      <c r="AR106" s="89">
        <f t="shared" si="3"/>
        <v>180000</v>
      </c>
      <c r="AS106" s="82" t="s">
        <v>60</v>
      </c>
      <c r="AT106" s="90">
        <v>0</v>
      </c>
      <c r="AU106" s="90">
        <v>0</v>
      </c>
      <c r="AV106" s="90">
        <v>0</v>
      </c>
      <c r="AW106" s="90">
        <v>0</v>
      </c>
      <c r="AX106" s="90">
        <v>0</v>
      </c>
      <c r="AY106" s="90">
        <v>0</v>
      </c>
    </row>
    <row r="107" spans="1:52" ht="31.5" x14ac:dyDescent="0.25">
      <c r="A107" s="79"/>
      <c r="B107" s="83" t="s">
        <v>52</v>
      </c>
      <c r="C107" s="80" t="s">
        <v>1197</v>
      </c>
      <c r="D107" s="80">
        <v>1</v>
      </c>
      <c r="E107" s="80" t="s">
        <v>1350</v>
      </c>
      <c r="F107" s="84" t="s">
        <v>1351</v>
      </c>
      <c r="G107" s="80">
        <v>51103</v>
      </c>
      <c r="H107" s="84" t="s">
        <v>1285</v>
      </c>
      <c r="I107" s="80" t="s">
        <v>1286</v>
      </c>
      <c r="J107" s="80" t="s">
        <v>1352</v>
      </c>
      <c r="K107" s="80" t="s">
        <v>1353</v>
      </c>
      <c r="L107" s="80" t="s">
        <v>56</v>
      </c>
      <c r="M107" s="83" t="s">
        <v>56</v>
      </c>
      <c r="N107" s="83" t="s">
        <v>56</v>
      </c>
      <c r="O107" s="88">
        <v>0</v>
      </c>
      <c r="P107" s="88">
        <v>0</v>
      </c>
      <c r="Q107" s="88">
        <v>0</v>
      </c>
      <c r="R107" s="88">
        <v>0</v>
      </c>
      <c r="S107" s="88">
        <v>1376900</v>
      </c>
      <c r="T107" s="81" t="s">
        <v>1354</v>
      </c>
      <c r="U107" s="88">
        <v>0</v>
      </c>
      <c r="V107" s="81" t="s">
        <v>56</v>
      </c>
      <c r="W107" s="88">
        <v>0</v>
      </c>
      <c r="X107" s="88">
        <v>0</v>
      </c>
      <c r="Y107" s="81" t="s">
        <v>56</v>
      </c>
      <c r="Z107" s="88">
        <v>0</v>
      </c>
      <c r="AA107" s="81" t="s">
        <v>56</v>
      </c>
      <c r="AB107" s="88">
        <v>0</v>
      </c>
      <c r="AC107" s="88">
        <v>0</v>
      </c>
      <c r="AD107" s="81" t="s">
        <v>56</v>
      </c>
      <c r="AE107" s="88">
        <v>0</v>
      </c>
      <c r="AF107" s="81" t="s">
        <v>56</v>
      </c>
      <c r="AG107" s="88">
        <v>0</v>
      </c>
      <c r="AH107" s="88">
        <v>0</v>
      </c>
      <c r="AI107" s="81" t="s">
        <v>56</v>
      </c>
      <c r="AJ107" s="88">
        <v>0</v>
      </c>
      <c r="AK107" s="81" t="s">
        <v>56</v>
      </c>
      <c r="AL107" s="88">
        <v>0</v>
      </c>
      <c r="AM107" s="88">
        <v>0</v>
      </c>
      <c r="AN107" s="81" t="s">
        <v>56</v>
      </c>
      <c r="AO107" s="88">
        <v>0</v>
      </c>
      <c r="AP107" s="81" t="s">
        <v>56</v>
      </c>
      <c r="AQ107" s="86">
        <f t="shared" si="2"/>
        <v>1376900</v>
      </c>
      <c r="AR107" s="89">
        <f t="shared" si="3"/>
        <v>0</v>
      </c>
      <c r="AS107" s="82" t="s">
        <v>60</v>
      </c>
      <c r="AT107" s="90">
        <v>0</v>
      </c>
      <c r="AU107" s="90">
        <v>0</v>
      </c>
      <c r="AV107" s="90">
        <v>0</v>
      </c>
      <c r="AW107" s="90">
        <v>0</v>
      </c>
      <c r="AX107" s="90">
        <v>0</v>
      </c>
      <c r="AY107" s="90">
        <v>0</v>
      </c>
    </row>
    <row r="108" spans="1:52" ht="15.75" x14ac:dyDescent="0.25">
      <c r="A108" s="79"/>
      <c r="B108" s="83" t="s">
        <v>52</v>
      </c>
      <c r="C108" s="80" t="s">
        <v>1197</v>
      </c>
      <c r="D108" s="80">
        <v>1</v>
      </c>
      <c r="E108" s="80" t="s">
        <v>1295</v>
      </c>
      <c r="F108" s="84" t="s">
        <v>1296</v>
      </c>
      <c r="G108" s="80">
        <v>51103</v>
      </c>
      <c r="H108" s="84" t="s">
        <v>1285</v>
      </c>
      <c r="I108" s="80" t="s">
        <v>56</v>
      </c>
      <c r="J108" s="80" t="s">
        <v>56</v>
      </c>
      <c r="K108" s="80" t="s">
        <v>56</v>
      </c>
      <c r="L108" s="80" t="s">
        <v>1286</v>
      </c>
      <c r="M108" s="85" t="s">
        <v>1297</v>
      </c>
      <c r="N108" s="83" t="s">
        <v>1298</v>
      </c>
      <c r="O108" s="88">
        <v>0</v>
      </c>
      <c r="P108" s="88">
        <v>1200000</v>
      </c>
      <c r="Q108" s="88">
        <v>0</v>
      </c>
      <c r="R108" s="88">
        <v>3000000</v>
      </c>
      <c r="S108" s="88">
        <v>0</v>
      </c>
      <c r="T108" s="81" t="s">
        <v>56</v>
      </c>
      <c r="U108" s="88">
        <v>0</v>
      </c>
      <c r="V108" s="81" t="s">
        <v>56</v>
      </c>
      <c r="W108" s="88">
        <v>0</v>
      </c>
      <c r="X108" s="88">
        <v>0</v>
      </c>
      <c r="Y108" s="81" t="s">
        <v>56</v>
      </c>
      <c r="Z108" s="88">
        <v>15000000</v>
      </c>
      <c r="AA108" s="81" t="s">
        <v>1293</v>
      </c>
      <c r="AB108" s="88">
        <v>0</v>
      </c>
      <c r="AC108" s="88">
        <v>0</v>
      </c>
      <c r="AD108" s="81" t="s">
        <v>56</v>
      </c>
      <c r="AE108" s="88">
        <v>15000000</v>
      </c>
      <c r="AF108" s="81" t="s">
        <v>1293</v>
      </c>
      <c r="AG108" s="88">
        <v>0</v>
      </c>
      <c r="AH108" s="88">
        <v>0</v>
      </c>
      <c r="AI108" s="81" t="s">
        <v>56</v>
      </c>
      <c r="AJ108" s="88">
        <v>7050000</v>
      </c>
      <c r="AK108" s="81" t="s">
        <v>1293</v>
      </c>
      <c r="AL108" s="88">
        <v>0</v>
      </c>
      <c r="AM108" s="88">
        <v>0</v>
      </c>
      <c r="AN108" s="81" t="s">
        <v>56</v>
      </c>
      <c r="AO108" s="88">
        <v>0</v>
      </c>
      <c r="AP108" s="81" t="s">
        <v>56</v>
      </c>
      <c r="AQ108" s="86">
        <f t="shared" si="2"/>
        <v>0</v>
      </c>
      <c r="AR108" s="89">
        <f t="shared" si="3"/>
        <v>41250000</v>
      </c>
      <c r="AS108" s="82" t="s">
        <v>60</v>
      </c>
      <c r="AT108" s="90">
        <v>0</v>
      </c>
      <c r="AU108" s="90">
        <v>0</v>
      </c>
      <c r="AV108" s="90">
        <v>0</v>
      </c>
      <c r="AW108" s="90">
        <v>0</v>
      </c>
      <c r="AX108" s="90">
        <v>0</v>
      </c>
      <c r="AY108" s="90">
        <v>0</v>
      </c>
    </row>
    <row r="109" spans="1:52" ht="15.75" x14ac:dyDescent="0.25">
      <c r="A109" s="79"/>
      <c r="B109" s="83" t="s">
        <v>52</v>
      </c>
      <c r="C109" s="80" t="s">
        <v>1197</v>
      </c>
      <c r="D109" s="80">
        <v>1</v>
      </c>
      <c r="E109" s="80" t="s">
        <v>1394</v>
      </c>
      <c r="F109" s="84" t="s">
        <v>1395</v>
      </c>
      <c r="G109" s="80">
        <v>51103</v>
      </c>
      <c r="H109" s="84" t="s">
        <v>1285</v>
      </c>
      <c r="I109" s="80" t="s">
        <v>56</v>
      </c>
      <c r="J109" s="80" t="s">
        <v>56</v>
      </c>
      <c r="K109" s="80" t="s">
        <v>56</v>
      </c>
      <c r="L109" s="80" t="s">
        <v>1286</v>
      </c>
      <c r="M109" s="85" t="s">
        <v>1396</v>
      </c>
      <c r="N109" s="83" t="s">
        <v>1397</v>
      </c>
      <c r="O109" s="88">
        <v>0</v>
      </c>
      <c r="P109" s="88">
        <v>50000</v>
      </c>
      <c r="Q109" s="88">
        <v>0</v>
      </c>
      <c r="R109" s="86">
        <v>3649600</v>
      </c>
      <c r="S109" s="88">
        <v>0</v>
      </c>
      <c r="T109" s="81" t="s">
        <v>56</v>
      </c>
      <c r="U109" s="88">
        <v>2000000</v>
      </c>
      <c r="V109" s="81" t="s">
        <v>1293</v>
      </c>
      <c r="W109" s="88">
        <v>0</v>
      </c>
      <c r="X109" s="88">
        <v>0</v>
      </c>
      <c r="Y109" s="81" t="s">
        <v>56</v>
      </c>
      <c r="Z109" s="88">
        <v>1750000</v>
      </c>
      <c r="AA109" s="81" t="s">
        <v>1293</v>
      </c>
      <c r="AB109" s="88">
        <v>0</v>
      </c>
      <c r="AC109" s="88">
        <v>0</v>
      </c>
      <c r="AD109" s="81" t="s">
        <v>56</v>
      </c>
      <c r="AE109" s="88">
        <v>250000</v>
      </c>
      <c r="AF109" s="81" t="s">
        <v>1293</v>
      </c>
      <c r="AG109" s="88">
        <v>0</v>
      </c>
      <c r="AH109" s="88">
        <v>0</v>
      </c>
      <c r="AI109" s="81" t="s">
        <v>56</v>
      </c>
      <c r="AJ109" s="88">
        <v>0</v>
      </c>
      <c r="AK109" s="81" t="s">
        <v>56</v>
      </c>
      <c r="AL109" s="88">
        <v>0</v>
      </c>
      <c r="AM109" s="88">
        <v>0</v>
      </c>
      <c r="AN109" s="81" t="s">
        <v>56</v>
      </c>
      <c r="AO109" s="88">
        <v>0</v>
      </c>
      <c r="AP109" s="81" t="s">
        <v>56</v>
      </c>
      <c r="AQ109" s="86">
        <f t="shared" si="2"/>
        <v>0</v>
      </c>
      <c r="AR109" s="89">
        <f t="shared" si="3"/>
        <v>7699600</v>
      </c>
      <c r="AS109" s="82" t="s">
        <v>60</v>
      </c>
      <c r="AT109" s="90">
        <v>0</v>
      </c>
      <c r="AU109" s="90">
        <v>0</v>
      </c>
      <c r="AV109" s="90">
        <v>0</v>
      </c>
      <c r="AW109" s="90">
        <v>0</v>
      </c>
      <c r="AX109" s="90">
        <v>0</v>
      </c>
      <c r="AY109" s="90">
        <v>0</v>
      </c>
    </row>
    <row r="110" spans="1:52" ht="47.25" x14ac:dyDescent="0.25">
      <c r="A110" s="79"/>
      <c r="B110" s="83" t="s">
        <v>52</v>
      </c>
      <c r="C110" s="80" t="s">
        <v>1197</v>
      </c>
      <c r="D110" s="80">
        <v>1</v>
      </c>
      <c r="E110" s="80" t="s">
        <v>1290</v>
      </c>
      <c r="F110" s="84" t="s">
        <v>1291</v>
      </c>
      <c r="G110" s="80">
        <v>51103</v>
      </c>
      <c r="H110" s="84" t="s">
        <v>1285</v>
      </c>
      <c r="I110" s="80" t="s">
        <v>56</v>
      </c>
      <c r="J110" s="80" t="s">
        <v>56</v>
      </c>
      <c r="K110" s="80" t="s">
        <v>56</v>
      </c>
      <c r="L110" s="80" t="s">
        <v>1286</v>
      </c>
      <c r="M110" s="85" t="s">
        <v>1292</v>
      </c>
      <c r="N110" s="83" t="s">
        <v>1291</v>
      </c>
      <c r="O110" s="88">
        <v>0</v>
      </c>
      <c r="P110" s="88"/>
      <c r="Q110" s="88">
        <v>0</v>
      </c>
      <c r="R110" s="88">
        <v>0</v>
      </c>
      <c r="S110" s="88">
        <v>0</v>
      </c>
      <c r="T110" s="81" t="s">
        <v>56</v>
      </c>
      <c r="U110" s="88">
        <v>575000</v>
      </c>
      <c r="V110" s="81" t="s">
        <v>1293</v>
      </c>
      <c r="W110" s="88">
        <v>0</v>
      </c>
      <c r="X110" s="88">
        <v>0</v>
      </c>
      <c r="Y110" s="81" t="s">
        <v>56</v>
      </c>
      <c r="Z110" s="88">
        <v>0</v>
      </c>
      <c r="AA110" s="81" t="s">
        <v>56</v>
      </c>
      <c r="AB110" s="88">
        <v>0</v>
      </c>
      <c r="AC110" s="88">
        <v>0</v>
      </c>
      <c r="AD110" s="81" t="s">
        <v>56</v>
      </c>
      <c r="AE110" s="88">
        <v>0</v>
      </c>
      <c r="AF110" s="81" t="s">
        <v>56</v>
      </c>
      <c r="AG110" s="88">
        <v>0</v>
      </c>
      <c r="AH110" s="88">
        <v>0</v>
      </c>
      <c r="AI110" s="81" t="s">
        <v>56</v>
      </c>
      <c r="AJ110" s="88">
        <v>0</v>
      </c>
      <c r="AK110" s="81" t="s">
        <v>56</v>
      </c>
      <c r="AL110" s="88">
        <v>0</v>
      </c>
      <c r="AM110" s="88">
        <v>0</v>
      </c>
      <c r="AN110" s="81" t="s">
        <v>56</v>
      </c>
      <c r="AO110" s="88">
        <v>0</v>
      </c>
      <c r="AP110" s="81" t="s">
        <v>56</v>
      </c>
      <c r="AQ110" s="86">
        <f t="shared" si="2"/>
        <v>0</v>
      </c>
      <c r="AR110" s="89">
        <f t="shared" si="3"/>
        <v>575000</v>
      </c>
      <c r="AS110" s="82" t="s">
        <v>60</v>
      </c>
      <c r="AT110" s="90">
        <v>0</v>
      </c>
      <c r="AU110" s="90">
        <v>0</v>
      </c>
      <c r="AV110" s="90">
        <v>0</v>
      </c>
      <c r="AW110" s="90">
        <v>0</v>
      </c>
      <c r="AX110" s="90">
        <v>0</v>
      </c>
      <c r="AY110" s="90">
        <v>0</v>
      </c>
    </row>
    <row r="111" spans="1:52" ht="15.75" x14ac:dyDescent="0.25">
      <c r="A111" s="79"/>
      <c r="B111" s="83" t="s">
        <v>87</v>
      </c>
      <c r="C111" s="80" t="s">
        <v>1197</v>
      </c>
      <c r="D111" s="80">
        <v>1</v>
      </c>
      <c r="E111" s="80" t="s">
        <v>1299</v>
      </c>
      <c r="F111" s="84" t="s">
        <v>1300</v>
      </c>
      <c r="G111" s="80">
        <v>51103</v>
      </c>
      <c r="H111" s="84" t="s">
        <v>1285</v>
      </c>
      <c r="I111" s="80" t="s">
        <v>56</v>
      </c>
      <c r="J111" s="80" t="s">
        <v>56</v>
      </c>
      <c r="K111" s="80" t="s">
        <v>56</v>
      </c>
      <c r="L111" s="80" t="s">
        <v>1286</v>
      </c>
      <c r="M111" s="85" t="s">
        <v>1301</v>
      </c>
      <c r="N111" s="83" t="s">
        <v>1300</v>
      </c>
      <c r="O111" s="88">
        <v>0</v>
      </c>
      <c r="P111" s="88">
        <v>128000</v>
      </c>
      <c r="Q111" s="88">
        <v>0</v>
      </c>
      <c r="R111" s="88">
        <v>0</v>
      </c>
      <c r="S111" s="88">
        <v>0</v>
      </c>
      <c r="T111" s="81" t="s">
        <v>56</v>
      </c>
      <c r="U111" s="88">
        <v>0</v>
      </c>
      <c r="V111" s="81" t="s">
        <v>56</v>
      </c>
      <c r="W111" s="88">
        <v>0</v>
      </c>
      <c r="X111" s="88">
        <v>0</v>
      </c>
      <c r="Y111" s="81" t="s">
        <v>56</v>
      </c>
      <c r="Z111" s="88">
        <v>0</v>
      </c>
      <c r="AA111" s="81" t="s">
        <v>56</v>
      </c>
      <c r="AB111" s="88">
        <v>0</v>
      </c>
      <c r="AC111" s="88">
        <v>0</v>
      </c>
      <c r="AD111" s="81" t="s">
        <v>56</v>
      </c>
      <c r="AE111" s="88">
        <v>450000</v>
      </c>
      <c r="AF111" s="81" t="s">
        <v>1293</v>
      </c>
      <c r="AG111" s="88">
        <v>0</v>
      </c>
      <c r="AH111" s="88">
        <v>0</v>
      </c>
      <c r="AI111" s="81" t="s">
        <v>56</v>
      </c>
      <c r="AJ111" s="88">
        <v>150000</v>
      </c>
      <c r="AK111" s="81" t="s">
        <v>1293</v>
      </c>
      <c r="AL111" s="88">
        <v>0</v>
      </c>
      <c r="AM111" s="88">
        <v>0</v>
      </c>
      <c r="AN111" s="81" t="s">
        <v>56</v>
      </c>
      <c r="AO111" s="88">
        <v>0</v>
      </c>
      <c r="AP111" s="81" t="s">
        <v>56</v>
      </c>
      <c r="AQ111" s="86">
        <f t="shared" si="2"/>
        <v>0</v>
      </c>
      <c r="AR111" s="89">
        <f t="shared" si="3"/>
        <v>728000</v>
      </c>
      <c r="AS111" s="82" t="s">
        <v>60</v>
      </c>
      <c r="AT111" s="90">
        <v>0</v>
      </c>
      <c r="AU111" s="90">
        <v>0</v>
      </c>
      <c r="AV111" s="90">
        <v>0</v>
      </c>
      <c r="AW111" s="90">
        <v>0</v>
      </c>
      <c r="AX111" s="90">
        <v>0</v>
      </c>
      <c r="AY111" s="90">
        <v>0</v>
      </c>
    </row>
    <row r="112" spans="1:52" ht="15.75" x14ac:dyDescent="0.25">
      <c r="A112" s="79"/>
      <c r="B112" s="83" t="s">
        <v>52</v>
      </c>
      <c r="C112" s="80" t="s">
        <v>1197</v>
      </c>
      <c r="D112" s="80">
        <v>1</v>
      </c>
      <c r="E112" s="80" t="s">
        <v>1405</v>
      </c>
      <c r="F112" s="84" t="s">
        <v>1406</v>
      </c>
      <c r="G112" s="80">
        <v>51103</v>
      </c>
      <c r="H112" s="84" t="s">
        <v>1285</v>
      </c>
      <c r="I112" s="80" t="s">
        <v>56</v>
      </c>
      <c r="J112" s="80" t="s">
        <v>56</v>
      </c>
      <c r="K112" s="80" t="s">
        <v>56</v>
      </c>
      <c r="L112" s="80" t="s">
        <v>1286</v>
      </c>
      <c r="M112" s="85" t="s">
        <v>1407</v>
      </c>
      <c r="N112" s="83" t="s">
        <v>1406</v>
      </c>
      <c r="O112" s="88">
        <v>0</v>
      </c>
      <c r="P112" s="88">
        <v>450000</v>
      </c>
      <c r="Q112" s="88">
        <v>0</v>
      </c>
      <c r="R112" s="88">
        <v>0</v>
      </c>
      <c r="S112" s="88">
        <v>0</v>
      </c>
      <c r="T112" s="81" t="s">
        <v>56</v>
      </c>
      <c r="U112" s="88">
        <v>55000</v>
      </c>
      <c r="V112" s="81" t="s">
        <v>1293</v>
      </c>
      <c r="W112" s="88">
        <v>0</v>
      </c>
      <c r="X112" s="88">
        <v>0</v>
      </c>
      <c r="Y112" s="81" t="s">
        <v>56</v>
      </c>
      <c r="Z112" s="88">
        <v>0</v>
      </c>
      <c r="AA112" s="81" t="s">
        <v>56</v>
      </c>
      <c r="AB112" s="88">
        <v>0</v>
      </c>
      <c r="AC112" s="88">
        <v>0</v>
      </c>
      <c r="AD112" s="81" t="s">
        <v>56</v>
      </c>
      <c r="AE112" s="88">
        <v>0</v>
      </c>
      <c r="AF112" s="81" t="s">
        <v>56</v>
      </c>
      <c r="AG112" s="88">
        <v>0</v>
      </c>
      <c r="AH112" s="88">
        <v>0</v>
      </c>
      <c r="AI112" s="81" t="s">
        <v>56</v>
      </c>
      <c r="AJ112" s="88">
        <v>0</v>
      </c>
      <c r="AK112" s="81" t="s">
        <v>56</v>
      </c>
      <c r="AL112" s="88">
        <v>0</v>
      </c>
      <c r="AM112" s="88">
        <v>0</v>
      </c>
      <c r="AN112" s="81" t="s">
        <v>56</v>
      </c>
      <c r="AO112" s="88">
        <v>0</v>
      </c>
      <c r="AP112" s="81" t="s">
        <v>56</v>
      </c>
      <c r="AQ112" s="86">
        <f t="shared" si="2"/>
        <v>0</v>
      </c>
      <c r="AR112" s="89">
        <f t="shared" si="3"/>
        <v>505000</v>
      </c>
      <c r="AS112" s="82" t="s">
        <v>60</v>
      </c>
      <c r="AT112" s="90">
        <v>0</v>
      </c>
      <c r="AU112" s="90">
        <v>0</v>
      </c>
      <c r="AV112" s="90">
        <v>0</v>
      </c>
      <c r="AW112" s="90">
        <v>0</v>
      </c>
      <c r="AX112" s="90">
        <v>0</v>
      </c>
      <c r="AY112" s="90">
        <v>0</v>
      </c>
    </row>
    <row r="113" spans="1:51" ht="15.75" x14ac:dyDescent="0.25">
      <c r="A113" s="79"/>
      <c r="B113" s="83" t="s">
        <v>52</v>
      </c>
      <c r="C113" s="80" t="s">
        <v>1197</v>
      </c>
      <c r="D113" s="80">
        <v>1</v>
      </c>
      <c r="E113" s="80" t="s">
        <v>1423</v>
      </c>
      <c r="F113" s="84" t="s">
        <v>1424</v>
      </c>
      <c r="G113" s="80">
        <v>51103</v>
      </c>
      <c r="H113" s="84" t="s">
        <v>1285</v>
      </c>
      <c r="I113" s="80" t="s">
        <v>56</v>
      </c>
      <c r="J113" s="80" t="s">
        <v>56</v>
      </c>
      <c r="K113" s="80" t="s">
        <v>56</v>
      </c>
      <c r="L113" s="80" t="s">
        <v>1286</v>
      </c>
      <c r="M113" s="85" t="s">
        <v>1425</v>
      </c>
      <c r="N113" s="83" t="s">
        <v>1424</v>
      </c>
      <c r="O113" s="88">
        <v>0</v>
      </c>
      <c r="P113" s="88">
        <v>500000</v>
      </c>
      <c r="Q113" s="88">
        <v>0</v>
      </c>
      <c r="R113" s="86">
        <v>5108700</v>
      </c>
      <c r="S113" s="88">
        <v>0</v>
      </c>
      <c r="T113" s="81" t="s">
        <v>56</v>
      </c>
      <c r="U113" s="42">
        <v>2500000</v>
      </c>
      <c r="V113" s="81" t="s">
        <v>1293</v>
      </c>
      <c r="W113" s="88">
        <v>0</v>
      </c>
      <c r="X113" s="88">
        <v>0</v>
      </c>
      <c r="Y113" s="81" t="s">
        <v>56</v>
      </c>
      <c r="Z113" s="42">
        <v>232400</v>
      </c>
      <c r="AA113" s="81" t="s">
        <v>1293</v>
      </c>
      <c r="AB113" s="88">
        <v>0</v>
      </c>
      <c r="AC113" s="88">
        <v>0</v>
      </c>
      <c r="AD113" s="81" t="s">
        <v>56</v>
      </c>
      <c r="AE113" s="88">
        <v>0</v>
      </c>
      <c r="AF113" s="81" t="s">
        <v>56</v>
      </c>
      <c r="AG113" s="88">
        <v>0</v>
      </c>
      <c r="AH113" s="88">
        <v>0</v>
      </c>
      <c r="AI113" s="81" t="s">
        <v>56</v>
      </c>
      <c r="AJ113" s="88">
        <v>0</v>
      </c>
      <c r="AK113" s="81" t="s">
        <v>56</v>
      </c>
      <c r="AL113" s="88">
        <v>0</v>
      </c>
      <c r="AM113" s="88">
        <v>0</v>
      </c>
      <c r="AN113" s="81" t="s">
        <v>56</v>
      </c>
      <c r="AO113" s="88">
        <v>0</v>
      </c>
      <c r="AP113" s="81" t="s">
        <v>56</v>
      </c>
      <c r="AQ113" s="86">
        <f t="shared" si="2"/>
        <v>0</v>
      </c>
      <c r="AR113" s="89">
        <f t="shared" si="3"/>
        <v>8341100</v>
      </c>
      <c r="AS113" s="82" t="s">
        <v>60</v>
      </c>
      <c r="AT113" s="90">
        <v>0</v>
      </c>
      <c r="AU113" s="90">
        <v>0</v>
      </c>
      <c r="AV113" s="90">
        <v>0</v>
      </c>
      <c r="AW113" s="90">
        <v>0</v>
      </c>
      <c r="AX113" s="90">
        <v>0</v>
      </c>
      <c r="AY113" s="90">
        <v>0</v>
      </c>
    </row>
    <row r="114" spans="1:51" ht="15.75" x14ac:dyDescent="0.25">
      <c r="A114" s="79"/>
      <c r="B114" s="83" t="s">
        <v>87</v>
      </c>
      <c r="C114" s="80" t="s">
        <v>1197</v>
      </c>
      <c r="D114" s="80">
        <v>1</v>
      </c>
      <c r="E114" s="80" t="s">
        <v>1319</v>
      </c>
      <c r="F114" s="84" t="s">
        <v>1320</v>
      </c>
      <c r="G114" s="80">
        <v>51103</v>
      </c>
      <c r="H114" s="84" t="s">
        <v>1285</v>
      </c>
      <c r="I114" s="80" t="s">
        <v>56</v>
      </c>
      <c r="J114" s="80" t="s">
        <v>56</v>
      </c>
      <c r="K114" s="80" t="s">
        <v>56</v>
      </c>
      <c r="L114" s="80" t="s">
        <v>1286</v>
      </c>
      <c r="M114" s="85" t="s">
        <v>1321</v>
      </c>
      <c r="N114" s="83" t="s">
        <v>1320</v>
      </c>
      <c r="O114" s="88">
        <v>0</v>
      </c>
      <c r="P114" s="88">
        <v>0</v>
      </c>
      <c r="Q114" s="88">
        <v>0</v>
      </c>
      <c r="R114" s="88">
        <v>0</v>
      </c>
      <c r="S114" s="88">
        <v>0</v>
      </c>
      <c r="T114" s="81" t="s">
        <v>56</v>
      </c>
      <c r="U114" s="88">
        <v>0</v>
      </c>
      <c r="V114" s="81" t="s">
        <v>56</v>
      </c>
      <c r="W114" s="88">
        <v>0</v>
      </c>
      <c r="X114" s="88">
        <v>0</v>
      </c>
      <c r="Y114" s="81" t="s">
        <v>56</v>
      </c>
      <c r="Z114" s="88">
        <v>0</v>
      </c>
      <c r="AA114" s="81" t="s">
        <v>56</v>
      </c>
      <c r="AB114" s="88">
        <v>0</v>
      </c>
      <c r="AC114" s="88">
        <v>0</v>
      </c>
      <c r="AD114" s="81" t="s">
        <v>56</v>
      </c>
      <c r="AE114" s="88">
        <v>200000</v>
      </c>
      <c r="AF114" s="81" t="s">
        <v>1293</v>
      </c>
      <c r="AG114" s="88">
        <v>0</v>
      </c>
      <c r="AH114" s="88">
        <v>0</v>
      </c>
      <c r="AI114" s="81" t="s">
        <v>56</v>
      </c>
      <c r="AJ114" s="88">
        <v>350000</v>
      </c>
      <c r="AK114" s="81" t="s">
        <v>1293</v>
      </c>
      <c r="AL114" s="88">
        <v>0</v>
      </c>
      <c r="AM114" s="88">
        <v>0</v>
      </c>
      <c r="AN114" s="81" t="s">
        <v>56</v>
      </c>
      <c r="AO114" s="88">
        <v>0</v>
      </c>
      <c r="AP114" s="81" t="s">
        <v>56</v>
      </c>
      <c r="AQ114" s="86">
        <f t="shared" si="2"/>
        <v>0</v>
      </c>
      <c r="AR114" s="89">
        <f t="shared" si="3"/>
        <v>550000</v>
      </c>
      <c r="AS114" s="82" t="s">
        <v>60</v>
      </c>
      <c r="AT114" s="90">
        <v>0</v>
      </c>
      <c r="AU114" s="90">
        <v>0</v>
      </c>
      <c r="AV114" s="90">
        <v>0</v>
      </c>
      <c r="AW114" s="90">
        <v>0</v>
      </c>
      <c r="AX114" s="90">
        <v>0</v>
      </c>
      <c r="AY114" s="90">
        <v>0</v>
      </c>
    </row>
    <row r="115" spans="1:51" ht="15.75" x14ac:dyDescent="0.25">
      <c r="A115" s="79"/>
      <c r="B115" s="83" t="s">
        <v>87</v>
      </c>
      <c r="C115" s="80" t="s">
        <v>1197</v>
      </c>
      <c r="D115" s="80">
        <v>1</v>
      </c>
      <c r="E115" s="80" t="s">
        <v>1325</v>
      </c>
      <c r="F115" s="84" t="s">
        <v>1326</v>
      </c>
      <c r="G115" s="80">
        <v>51103</v>
      </c>
      <c r="H115" s="84" t="s">
        <v>1285</v>
      </c>
      <c r="I115" s="80" t="s">
        <v>56</v>
      </c>
      <c r="J115" s="80" t="s">
        <v>56</v>
      </c>
      <c r="K115" s="80" t="s">
        <v>56</v>
      </c>
      <c r="L115" s="80" t="s">
        <v>1286</v>
      </c>
      <c r="M115" s="85" t="s">
        <v>1327</v>
      </c>
      <c r="N115" s="83" t="s">
        <v>1326</v>
      </c>
      <c r="O115" s="88">
        <v>0</v>
      </c>
      <c r="P115" s="88">
        <v>0</v>
      </c>
      <c r="Q115" s="88">
        <v>0</v>
      </c>
      <c r="R115" s="88">
        <v>0</v>
      </c>
      <c r="S115" s="88">
        <v>0</v>
      </c>
      <c r="T115" s="81" t="s">
        <v>56</v>
      </c>
      <c r="U115" s="88">
        <v>0</v>
      </c>
      <c r="V115" s="81" t="s">
        <v>56</v>
      </c>
      <c r="W115" s="88">
        <v>0</v>
      </c>
      <c r="X115" s="88">
        <v>0</v>
      </c>
      <c r="Y115" s="81" t="s">
        <v>56</v>
      </c>
      <c r="Z115" s="88">
        <v>0</v>
      </c>
      <c r="AA115" s="81" t="s">
        <v>56</v>
      </c>
      <c r="AB115" s="88">
        <v>0</v>
      </c>
      <c r="AC115" s="88">
        <v>0</v>
      </c>
      <c r="AD115" s="81" t="s">
        <v>56</v>
      </c>
      <c r="AE115" s="88">
        <v>70000</v>
      </c>
      <c r="AF115" s="81" t="s">
        <v>1293</v>
      </c>
      <c r="AG115" s="88">
        <v>0</v>
      </c>
      <c r="AH115" s="88">
        <v>0</v>
      </c>
      <c r="AI115" s="81" t="s">
        <v>56</v>
      </c>
      <c r="AJ115" s="88">
        <v>130000</v>
      </c>
      <c r="AK115" s="81" t="s">
        <v>1293</v>
      </c>
      <c r="AL115" s="88">
        <v>0</v>
      </c>
      <c r="AM115" s="88">
        <v>0</v>
      </c>
      <c r="AN115" s="81" t="s">
        <v>56</v>
      </c>
      <c r="AO115" s="88">
        <v>0</v>
      </c>
      <c r="AP115" s="81" t="s">
        <v>56</v>
      </c>
      <c r="AQ115" s="86">
        <f t="shared" si="2"/>
        <v>0</v>
      </c>
      <c r="AR115" s="89">
        <f t="shared" si="3"/>
        <v>200000</v>
      </c>
      <c r="AS115" s="82" t="s">
        <v>60</v>
      </c>
      <c r="AT115" s="90">
        <v>0</v>
      </c>
      <c r="AU115" s="90">
        <v>0</v>
      </c>
      <c r="AV115" s="90">
        <v>0</v>
      </c>
      <c r="AW115" s="90">
        <v>0</v>
      </c>
      <c r="AX115" s="90">
        <v>0</v>
      </c>
      <c r="AY115" s="90">
        <v>0</v>
      </c>
    </row>
    <row r="116" spans="1:51" ht="31.5" x14ac:dyDescent="0.25">
      <c r="A116" s="79"/>
      <c r="B116" s="83" t="s">
        <v>52</v>
      </c>
      <c r="C116" s="80" t="s">
        <v>1197</v>
      </c>
      <c r="D116" s="80">
        <v>1</v>
      </c>
      <c r="E116" s="80" t="s">
        <v>1398</v>
      </c>
      <c r="F116" s="84" t="s">
        <v>1399</v>
      </c>
      <c r="G116" s="80">
        <v>51103</v>
      </c>
      <c r="H116" s="84" t="s">
        <v>1285</v>
      </c>
      <c r="I116" s="80" t="s">
        <v>1286</v>
      </c>
      <c r="J116" s="80" t="s">
        <v>1400</v>
      </c>
      <c r="K116" s="80" t="s">
        <v>1399</v>
      </c>
      <c r="L116" s="80" t="s">
        <v>56</v>
      </c>
      <c r="M116" s="83" t="s">
        <v>56</v>
      </c>
      <c r="N116" s="83" t="s">
        <v>56</v>
      </c>
      <c r="O116" s="88">
        <v>0</v>
      </c>
      <c r="P116" s="88">
        <v>0</v>
      </c>
      <c r="Q116" s="88">
        <v>0</v>
      </c>
      <c r="R116" s="88">
        <v>0</v>
      </c>
      <c r="S116" s="88">
        <v>23800</v>
      </c>
      <c r="T116" s="81" t="s">
        <v>1401</v>
      </c>
      <c r="U116" s="88">
        <v>0</v>
      </c>
      <c r="V116" s="81" t="s">
        <v>56</v>
      </c>
      <c r="W116" s="88">
        <v>0</v>
      </c>
      <c r="X116" s="88">
        <v>0</v>
      </c>
      <c r="Y116" s="81" t="s">
        <v>56</v>
      </c>
      <c r="Z116" s="88">
        <v>0</v>
      </c>
      <c r="AA116" s="81" t="s">
        <v>56</v>
      </c>
      <c r="AB116" s="88">
        <v>0</v>
      </c>
      <c r="AC116" s="88">
        <v>0</v>
      </c>
      <c r="AD116" s="81" t="s">
        <v>56</v>
      </c>
      <c r="AE116" s="88">
        <v>0</v>
      </c>
      <c r="AF116" s="81" t="s">
        <v>56</v>
      </c>
      <c r="AG116" s="88">
        <v>0</v>
      </c>
      <c r="AH116" s="88">
        <v>0</v>
      </c>
      <c r="AI116" s="81" t="s">
        <v>56</v>
      </c>
      <c r="AJ116" s="88">
        <v>0</v>
      </c>
      <c r="AK116" s="81" t="s">
        <v>56</v>
      </c>
      <c r="AL116" s="88">
        <v>0</v>
      </c>
      <c r="AM116" s="88">
        <v>0</v>
      </c>
      <c r="AN116" s="81" t="s">
        <v>56</v>
      </c>
      <c r="AO116" s="88">
        <v>0</v>
      </c>
      <c r="AP116" s="81" t="s">
        <v>56</v>
      </c>
      <c r="AQ116" s="86">
        <f t="shared" si="2"/>
        <v>23800</v>
      </c>
      <c r="AR116" s="89">
        <f t="shared" si="3"/>
        <v>0</v>
      </c>
      <c r="AS116" s="82" t="s">
        <v>60</v>
      </c>
      <c r="AT116" s="90">
        <v>0</v>
      </c>
      <c r="AU116" s="90">
        <v>0</v>
      </c>
      <c r="AV116" s="90">
        <v>0</v>
      </c>
      <c r="AW116" s="90">
        <v>0</v>
      </c>
      <c r="AX116" s="90">
        <v>0</v>
      </c>
      <c r="AY116" s="90">
        <v>0</v>
      </c>
    </row>
    <row r="117" spans="1:51" ht="15.75" x14ac:dyDescent="0.25">
      <c r="A117" s="79"/>
      <c r="B117" s="83" t="s">
        <v>52</v>
      </c>
      <c r="C117" s="80" t="s">
        <v>1197</v>
      </c>
      <c r="D117" s="80">
        <v>1</v>
      </c>
      <c r="E117" s="80" t="s">
        <v>1364</v>
      </c>
      <c r="F117" s="84" t="s">
        <v>1365</v>
      </c>
      <c r="G117" s="80">
        <v>51103</v>
      </c>
      <c r="H117" s="84" t="s">
        <v>1285</v>
      </c>
      <c r="I117" s="80" t="s">
        <v>56</v>
      </c>
      <c r="J117" s="80" t="s">
        <v>56</v>
      </c>
      <c r="K117" s="80" t="s">
        <v>56</v>
      </c>
      <c r="L117" s="80" t="s">
        <v>1286</v>
      </c>
      <c r="M117" s="85" t="s">
        <v>1366</v>
      </c>
      <c r="N117" s="83" t="s">
        <v>1365</v>
      </c>
      <c r="O117" s="88">
        <v>0</v>
      </c>
      <c r="P117" s="88">
        <v>180000</v>
      </c>
      <c r="Q117" s="88">
        <v>0</v>
      </c>
      <c r="R117" s="88">
        <v>297500</v>
      </c>
      <c r="S117" s="88">
        <v>0</v>
      </c>
      <c r="T117" s="81" t="s">
        <v>56</v>
      </c>
      <c r="U117" s="88">
        <v>280000</v>
      </c>
      <c r="V117" s="81" t="s">
        <v>1293</v>
      </c>
      <c r="W117" s="88">
        <v>0</v>
      </c>
      <c r="X117" s="88">
        <v>0</v>
      </c>
      <c r="Y117" s="81" t="s">
        <v>56</v>
      </c>
      <c r="Z117" s="88">
        <v>0</v>
      </c>
      <c r="AA117" s="81" t="s">
        <v>56</v>
      </c>
      <c r="AB117" s="88">
        <v>0</v>
      </c>
      <c r="AC117" s="88">
        <v>0</v>
      </c>
      <c r="AD117" s="81" t="s">
        <v>56</v>
      </c>
      <c r="AE117" s="88">
        <v>0</v>
      </c>
      <c r="AF117" s="81" t="s">
        <v>56</v>
      </c>
      <c r="AG117" s="88">
        <v>0</v>
      </c>
      <c r="AH117" s="88">
        <v>0</v>
      </c>
      <c r="AI117" s="81" t="s">
        <v>56</v>
      </c>
      <c r="AJ117" s="88">
        <v>0</v>
      </c>
      <c r="AK117" s="81" t="s">
        <v>56</v>
      </c>
      <c r="AL117" s="88">
        <v>0</v>
      </c>
      <c r="AM117" s="88">
        <v>0</v>
      </c>
      <c r="AN117" s="81" t="s">
        <v>56</v>
      </c>
      <c r="AO117" s="88">
        <v>0</v>
      </c>
      <c r="AP117" s="81" t="s">
        <v>56</v>
      </c>
      <c r="AQ117" s="86">
        <f t="shared" si="2"/>
        <v>0</v>
      </c>
      <c r="AR117" s="89">
        <f t="shared" si="3"/>
        <v>757500</v>
      </c>
      <c r="AS117" s="82" t="s">
        <v>60</v>
      </c>
      <c r="AT117" s="90">
        <v>0</v>
      </c>
      <c r="AU117" s="90">
        <v>0</v>
      </c>
      <c r="AV117" s="90">
        <v>0</v>
      </c>
      <c r="AW117" s="90">
        <v>0</v>
      </c>
      <c r="AX117" s="90">
        <v>0</v>
      </c>
      <c r="AY117" s="90">
        <v>0</v>
      </c>
    </row>
    <row r="118" spans="1:51" ht="31.5" x14ac:dyDescent="0.25">
      <c r="A118" s="79"/>
      <c r="B118" s="83" t="s">
        <v>87</v>
      </c>
      <c r="C118" s="80" t="s">
        <v>1197</v>
      </c>
      <c r="D118" s="80">
        <v>1</v>
      </c>
      <c r="E118" s="80" t="s">
        <v>1373</v>
      </c>
      <c r="F118" s="84" t="s">
        <v>1374</v>
      </c>
      <c r="G118" s="80">
        <v>51103</v>
      </c>
      <c r="H118" s="84" t="s">
        <v>1285</v>
      </c>
      <c r="I118" s="80" t="s">
        <v>56</v>
      </c>
      <c r="J118" s="80" t="s">
        <v>56</v>
      </c>
      <c r="K118" s="80" t="s">
        <v>56</v>
      </c>
      <c r="L118" s="80" t="s">
        <v>1286</v>
      </c>
      <c r="M118" s="85" t="s">
        <v>1375</v>
      </c>
      <c r="N118" s="83" t="s">
        <v>1374</v>
      </c>
      <c r="O118" s="88">
        <v>0</v>
      </c>
      <c r="P118" s="88">
        <v>0</v>
      </c>
      <c r="Q118" s="88">
        <v>0</v>
      </c>
      <c r="R118" s="88">
        <v>0</v>
      </c>
      <c r="S118" s="88">
        <v>0</v>
      </c>
      <c r="T118" s="81" t="s">
        <v>56</v>
      </c>
      <c r="U118" s="88">
        <v>0</v>
      </c>
      <c r="V118" s="81" t="s">
        <v>56</v>
      </c>
      <c r="W118" s="88">
        <v>0</v>
      </c>
      <c r="X118" s="88">
        <v>0</v>
      </c>
      <c r="Y118" s="81" t="s">
        <v>56</v>
      </c>
      <c r="Z118" s="88">
        <v>0</v>
      </c>
      <c r="AA118" s="81" t="s">
        <v>56</v>
      </c>
      <c r="AB118" s="88">
        <v>0</v>
      </c>
      <c r="AC118" s="88">
        <v>0</v>
      </c>
      <c r="AD118" s="81" t="s">
        <v>56</v>
      </c>
      <c r="AE118" s="88">
        <v>0</v>
      </c>
      <c r="AF118" s="81" t="s">
        <v>56</v>
      </c>
      <c r="AG118" s="88">
        <v>0</v>
      </c>
      <c r="AH118" s="88">
        <v>0</v>
      </c>
      <c r="AI118" s="81" t="s">
        <v>56</v>
      </c>
      <c r="AJ118" s="88">
        <v>50000</v>
      </c>
      <c r="AK118" s="81" t="s">
        <v>1293</v>
      </c>
      <c r="AL118" s="88">
        <v>0</v>
      </c>
      <c r="AM118" s="88">
        <v>0</v>
      </c>
      <c r="AN118" s="81" t="s">
        <v>56</v>
      </c>
      <c r="AO118" s="88">
        <v>0</v>
      </c>
      <c r="AP118" s="81" t="s">
        <v>56</v>
      </c>
      <c r="AQ118" s="86">
        <f t="shared" si="2"/>
        <v>0</v>
      </c>
      <c r="AR118" s="89">
        <f t="shared" si="3"/>
        <v>50000</v>
      </c>
      <c r="AS118" s="82" t="s">
        <v>60</v>
      </c>
      <c r="AT118" s="90">
        <v>0</v>
      </c>
      <c r="AU118" s="90">
        <v>0</v>
      </c>
      <c r="AV118" s="90">
        <v>0</v>
      </c>
      <c r="AW118" s="90">
        <v>0</v>
      </c>
      <c r="AX118" s="90">
        <v>0</v>
      </c>
      <c r="AY118" s="90">
        <v>0</v>
      </c>
    </row>
    <row r="119" spans="1:51" ht="15.75" x14ac:dyDescent="0.25">
      <c r="A119" s="79"/>
      <c r="B119" s="83" t="s">
        <v>87</v>
      </c>
      <c r="C119" s="80" t="s">
        <v>1197</v>
      </c>
      <c r="D119" s="80">
        <v>1</v>
      </c>
      <c r="E119" s="80" t="s">
        <v>1367</v>
      </c>
      <c r="F119" s="84" t="s">
        <v>1368</v>
      </c>
      <c r="G119" s="80">
        <v>51103</v>
      </c>
      <c r="H119" s="84" t="s">
        <v>1285</v>
      </c>
      <c r="I119" s="80" t="s">
        <v>56</v>
      </c>
      <c r="J119" s="80" t="s">
        <v>56</v>
      </c>
      <c r="K119" s="80" t="s">
        <v>56</v>
      </c>
      <c r="L119" s="80" t="s">
        <v>1286</v>
      </c>
      <c r="M119" s="85" t="s">
        <v>1369</v>
      </c>
      <c r="N119" s="83" t="s">
        <v>1368</v>
      </c>
      <c r="O119" s="88">
        <v>0</v>
      </c>
      <c r="P119" s="88">
        <v>0</v>
      </c>
      <c r="Q119" s="88">
        <v>0</v>
      </c>
      <c r="R119" s="88">
        <v>0</v>
      </c>
      <c r="S119" s="88">
        <v>0</v>
      </c>
      <c r="T119" s="81" t="s">
        <v>56</v>
      </c>
      <c r="U119" s="88">
        <v>0</v>
      </c>
      <c r="V119" s="81" t="s">
        <v>56</v>
      </c>
      <c r="W119" s="88">
        <v>0</v>
      </c>
      <c r="X119" s="88">
        <v>0</v>
      </c>
      <c r="Y119" s="81" t="s">
        <v>56</v>
      </c>
      <c r="Z119" s="88">
        <v>0</v>
      </c>
      <c r="AA119" s="81" t="s">
        <v>56</v>
      </c>
      <c r="AB119" s="88">
        <v>0</v>
      </c>
      <c r="AC119" s="88">
        <v>0</v>
      </c>
      <c r="AD119" s="81" t="s">
        <v>56</v>
      </c>
      <c r="AE119" s="88">
        <v>0</v>
      </c>
      <c r="AF119" s="81" t="s">
        <v>56</v>
      </c>
      <c r="AG119" s="88">
        <v>0</v>
      </c>
      <c r="AH119" s="88">
        <v>0</v>
      </c>
      <c r="AI119" s="81" t="s">
        <v>56</v>
      </c>
      <c r="AJ119" s="88">
        <v>50000</v>
      </c>
      <c r="AK119" s="81" t="s">
        <v>1293</v>
      </c>
      <c r="AL119" s="88">
        <v>0</v>
      </c>
      <c r="AM119" s="88">
        <v>0</v>
      </c>
      <c r="AN119" s="81" t="s">
        <v>56</v>
      </c>
      <c r="AO119" s="88">
        <v>150000</v>
      </c>
      <c r="AP119" s="81" t="s">
        <v>1293</v>
      </c>
      <c r="AQ119" s="86">
        <f t="shared" si="2"/>
        <v>0</v>
      </c>
      <c r="AR119" s="89">
        <f t="shared" si="3"/>
        <v>200000</v>
      </c>
      <c r="AS119" s="82" t="s">
        <v>60</v>
      </c>
      <c r="AT119" s="90">
        <v>0</v>
      </c>
      <c r="AU119" s="90">
        <v>0</v>
      </c>
      <c r="AV119" s="90">
        <v>0</v>
      </c>
      <c r="AW119" s="90">
        <v>0</v>
      </c>
      <c r="AX119" s="90">
        <v>0</v>
      </c>
      <c r="AY119" s="90">
        <v>0</v>
      </c>
    </row>
    <row r="120" spans="1:51" ht="31.5" x14ac:dyDescent="0.25">
      <c r="A120" s="79"/>
      <c r="B120" s="83" t="s">
        <v>52</v>
      </c>
      <c r="C120" s="80" t="s">
        <v>1197</v>
      </c>
      <c r="D120" s="80">
        <v>1</v>
      </c>
      <c r="E120" s="80" t="s">
        <v>1388</v>
      </c>
      <c r="F120" s="84" t="s">
        <v>1389</v>
      </c>
      <c r="G120" s="80">
        <v>51103</v>
      </c>
      <c r="H120" s="84" t="s">
        <v>1285</v>
      </c>
      <c r="I120" s="80" t="s">
        <v>1286</v>
      </c>
      <c r="J120" s="80" t="s">
        <v>1390</v>
      </c>
      <c r="K120" s="74" t="s">
        <v>1389</v>
      </c>
      <c r="L120" s="80" t="s">
        <v>56</v>
      </c>
      <c r="M120" s="83" t="s">
        <v>56</v>
      </c>
      <c r="N120" s="83" t="s">
        <v>56</v>
      </c>
      <c r="O120" s="88">
        <v>0</v>
      </c>
      <c r="P120" s="88">
        <v>0</v>
      </c>
      <c r="Q120" s="88">
        <v>0</v>
      </c>
      <c r="R120" s="88">
        <v>0</v>
      </c>
      <c r="S120" s="88">
        <v>101400</v>
      </c>
      <c r="T120" s="81" t="s">
        <v>1387</v>
      </c>
      <c r="U120" s="88">
        <v>0</v>
      </c>
      <c r="V120" s="81" t="s">
        <v>56</v>
      </c>
      <c r="W120" s="88">
        <v>0</v>
      </c>
      <c r="X120" s="88">
        <v>0</v>
      </c>
      <c r="Y120" s="81" t="s">
        <v>56</v>
      </c>
      <c r="Z120" s="88">
        <v>0</v>
      </c>
      <c r="AA120" s="81" t="s">
        <v>56</v>
      </c>
      <c r="AB120" s="88">
        <v>0</v>
      </c>
      <c r="AC120" s="88">
        <v>0</v>
      </c>
      <c r="AD120" s="81" t="s">
        <v>56</v>
      </c>
      <c r="AE120" s="88">
        <v>0</v>
      </c>
      <c r="AF120" s="81" t="s">
        <v>56</v>
      </c>
      <c r="AG120" s="88">
        <v>0</v>
      </c>
      <c r="AH120" s="88">
        <v>0</v>
      </c>
      <c r="AI120" s="81" t="s">
        <v>56</v>
      </c>
      <c r="AJ120" s="88">
        <v>0</v>
      </c>
      <c r="AK120" s="81" t="s">
        <v>56</v>
      </c>
      <c r="AL120" s="88">
        <v>0</v>
      </c>
      <c r="AM120" s="88">
        <v>0</v>
      </c>
      <c r="AN120" s="81" t="s">
        <v>56</v>
      </c>
      <c r="AO120" s="88">
        <v>0</v>
      </c>
      <c r="AP120" s="81" t="s">
        <v>56</v>
      </c>
      <c r="AQ120" s="86">
        <f t="shared" si="2"/>
        <v>101400</v>
      </c>
      <c r="AR120" s="89">
        <f t="shared" si="3"/>
        <v>0</v>
      </c>
      <c r="AS120" s="82" t="s">
        <v>60</v>
      </c>
      <c r="AT120" s="90">
        <v>0</v>
      </c>
      <c r="AU120" s="90">
        <v>0</v>
      </c>
      <c r="AV120" s="90">
        <v>0</v>
      </c>
      <c r="AW120" s="90">
        <v>0</v>
      </c>
      <c r="AX120" s="90">
        <v>0</v>
      </c>
      <c r="AY120" s="90">
        <v>0</v>
      </c>
    </row>
    <row r="121" spans="1:51" ht="15.75" x14ac:dyDescent="0.25">
      <c r="A121" s="79"/>
      <c r="B121" s="83" t="s">
        <v>87</v>
      </c>
      <c r="C121" s="80" t="s">
        <v>1197</v>
      </c>
      <c r="D121" s="80">
        <v>1</v>
      </c>
      <c r="E121" s="80" t="s">
        <v>1312</v>
      </c>
      <c r="F121" s="84" t="s">
        <v>1313</v>
      </c>
      <c r="G121" s="80">
        <v>51103</v>
      </c>
      <c r="H121" s="84" t="s">
        <v>1285</v>
      </c>
      <c r="I121" s="80" t="s">
        <v>56</v>
      </c>
      <c r="J121" s="80" t="s">
        <v>56</v>
      </c>
      <c r="K121" s="80" t="s">
        <v>56</v>
      </c>
      <c r="L121" s="80" t="s">
        <v>1286</v>
      </c>
      <c r="M121" s="85" t="s">
        <v>1314</v>
      </c>
      <c r="N121" s="83" t="s">
        <v>1313</v>
      </c>
      <c r="O121" s="88">
        <v>0</v>
      </c>
      <c r="P121" s="88">
        <v>0</v>
      </c>
      <c r="Q121" s="88">
        <v>0</v>
      </c>
      <c r="R121" s="88">
        <v>0</v>
      </c>
      <c r="S121" s="88">
        <v>0</v>
      </c>
      <c r="T121" s="81" t="s">
        <v>56</v>
      </c>
      <c r="U121" s="88">
        <v>0</v>
      </c>
      <c r="V121" s="81" t="s">
        <v>56</v>
      </c>
      <c r="W121" s="88">
        <v>0</v>
      </c>
      <c r="X121" s="88">
        <v>0</v>
      </c>
      <c r="Y121" s="81" t="s">
        <v>56</v>
      </c>
      <c r="Z121" s="88">
        <v>200000</v>
      </c>
      <c r="AA121" s="81" t="s">
        <v>1293</v>
      </c>
      <c r="AB121" s="88">
        <v>0</v>
      </c>
      <c r="AC121" s="88">
        <v>0</v>
      </c>
      <c r="AD121" s="81" t="s">
        <v>56</v>
      </c>
      <c r="AE121" s="88">
        <v>350000</v>
      </c>
      <c r="AF121" s="81" t="s">
        <v>1293</v>
      </c>
      <c r="AG121" s="88">
        <v>0</v>
      </c>
      <c r="AH121" s="88">
        <v>0</v>
      </c>
      <c r="AI121" s="81" t="s">
        <v>56</v>
      </c>
      <c r="AJ121" s="88">
        <v>0</v>
      </c>
      <c r="AK121" s="81" t="s">
        <v>56</v>
      </c>
      <c r="AL121" s="88">
        <v>0</v>
      </c>
      <c r="AM121" s="88">
        <v>0</v>
      </c>
      <c r="AN121" s="81" t="s">
        <v>56</v>
      </c>
      <c r="AO121" s="88">
        <v>0</v>
      </c>
      <c r="AP121" s="81" t="s">
        <v>56</v>
      </c>
      <c r="AQ121" s="86">
        <f t="shared" si="2"/>
        <v>0</v>
      </c>
      <c r="AR121" s="89">
        <f t="shared" si="3"/>
        <v>550000</v>
      </c>
      <c r="AS121" s="82" t="s">
        <v>60</v>
      </c>
      <c r="AT121" s="90">
        <v>0</v>
      </c>
      <c r="AU121" s="90">
        <v>0</v>
      </c>
      <c r="AV121" s="90">
        <v>0</v>
      </c>
      <c r="AW121" s="90">
        <v>0</v>
      </c>
      <c r="AX121" s="90">
        <v>0</v>
      </c>
      <c r="AY121" s="90">
        <v>0</v>
      </c>
    </row>
    <row r="122" spans="1:51" ht="31.5" x14ac:dyDescent="0.25">
      <c r="A122" s="79"/>
      <c r="B122" s="83" t="s">
        <v>52</v>
      </c>
      <c r="C122" s="80" t="s">
        <v>1197</v>
      </c>
      <c r="D122" s="80">
        <v>1</v>
      </c>
      <c r="E122" s="80" t="s">
        <v>1416</v>
      </c>
      <c r="F122" s="84" t="s">
        <v>1417</v>
      </c>
      <c r="G122" s="80">
        <v>51103</v>
      </c>
      <c r="H122" s="84" t="s">
        <v>1285</v>
      </c>
      <c r="I122" s="80" t="s">
        <v>56</v>
      </c>
      <c r="J122" s="80" t="s">
        <v>56</v>
      </c>
      <c r="K122" s="80" t="s">
        <v>56</v>
      </c>
      <c r="L122" s="80" t="s">
        <v>1286</v>
      </c>
      <c r="M122" s="85" t="s">
        <v>1418</v>
      </c>
      <c r="N122" s="83" t="s">
        <v>1419</v>
      </c>
      <c r="O122" s="88">
        <v>0</v>
      </c>
      <c r="P122" s="88">
        <v>0</v>
      </c>
      <c r="Q122" s="88">
        <v>0</v>
      </c>
      <c r="R122" s="88">
        <v>30000</v>
      </c>
      <c r="S122" s="88">
        <v>0</v>
      </c>
      <c r="T122" s="81" t="s">
        <v>56</v>
      </c>
      <c r="U122" s="88">
        <v>15000</v>
      </c>
      <c r="V122" s="81" t="s">
        <v>1293</v>
      </c>
      <c r="W122" s="88">
        <v>0</v>
      </c>
      <c r="X122" s="88">
        <v>0</v>
      </c>
      <c r="Y122" s="81" t="s">
        <v>56</v>
      </c>
      <c r="Z122" s="88">
        <v>15000</v>
      </c>
      <c r="AA122" s="81" t="s">
        <v>1293</v>
      </c>
      <c r="AB122" s="88">
        <v>0</v>
      </c>
      <c r="AC122" s="88">
        <v>0</v>
      </c>
      <c r="AD122" s="81" t="s">
        <v>56</v>
      </c>
      <c r="AE122" s="88">
        <v>15000</v>
      </c>
      <c r="AF122" s="81" t="s">
        <v>1293</v>
      </c>
      <c r="AG122" s="88">
        <v>0</v>
      </c>
      <c r="AH122" s="88">
        <v>0</v>
      </c>
      <c r="AI122" s="81" t="s">
        <v>56</v>
      </c>
      <c r="AJ122" s="88">
        <v>15000</v>
      </c>
      <c r="AK122" s="81" t="s">
        <v>1293</v>
      </c>
      <c r="AL122" s="88">
        <v>0</v>
      </c>
      <c r="AM122" s="88">
        <v>0</v>
      </c>
      <c r="AN122" s="81" t="s">
        <v>56</v>
      </c>
      <c r="AO122" s="88">
        <v>0</v>
      </c>
      <c r="AP122" s="81" t="s">
        <v>56</v>
      </c>
      <c r="AQ122" s="86">
        <f t="shared" si="2"/>
        <v>0</v>
      </c>
      <c r="AR122" s="89">
        <f t="shared" si="3"/>
        <v>90000</v>
      </c>
      <c r="AS122" s="82" t="s">
        <v>60</v>
      </c>
      <c r="AT122" s="90">
        <v>0</v>
      </c>
      <c r="AU122" s="90">
        <v>0</v>
      </c>
      <c r="AV122" s="90">
        <v>0</v>
      </c>
      <c r="AW122" s="90">
        <v>0</v>
      </c>
      <c r="AX122" s="90">
        <v>0</v>
      </c>
      <c r="AY122" s="90">
        <v>0</v>
      </c>
    </row>
    <row r="123" spans="1:51" ht="31.5" x14ac:dyDescent="0.25">
      <c r="A123" s="79"/>
      <c r="B123" s="83" t="s">
        <v>52</v>
      </c>
      <c r="C123" s="80" t="s">
        <v>1197</v>
      </c>
      <c r="D123" s="80">
        <v>1</v>
      </c>
      <c r="E123" s="80" t="s">
        <v>1380</v>
      </c>
      <c r="F123" s="84" t="s">
        <v>1381</v>
      </c>
      <c r="G123" s="80">
        <v>51103</v>
      </c>
      <c r="H123" s="84" t="s">
        <v>1285</v>
      </c>
      <c r="I123" s="80" t="s">
        <v>56</v>
      </c>
      <c r="J123" s="80" t="s">
        <v>56</v>
      </c>
      <c r="K123" s="80" t="s">
        <v>56</v>
      </c>
      <c r="L123" s="80" t="s">
        <v>1286</v>
      </c>
      <c r="M123" s="85" t="s">
        <v>1382</v>
      </c>
      <c r="N123" s="83" t="s">
        <v>1383</v>
      </c>
      <c r="O123" s="88">
        <v>0</v>
      </c>
      <c r="P123" s="88">
        <v>0</v>
      </c>
      <c r="Q123" s="88">
        <v>0</v>
      </c>
      <c r="R123" s="88">
        <v>150000</v>
      </c>
      <c r="S123" s="88">
        <v>0</v>
      </c>
      <c r="T123" s="81" t="s">
        <v>56</v>
      </c>
      <c r="U123" s="88">
        <v>30000</v>
      </c>
      <c r="V123" s="81" t="s">
        <v>1293</v>
      </c>
      <c r="W123" s="88">
        <v>0</v>
      </c>
      <c r="X123" s="88">
        <v>0</v>
      </c>
      <c r="Y123" s="81" t="s">
        <v>56</v>
      </c>
      <c r="Z123" s="88">
        <v>30000</v>
      </c>
      <c r="AA123" s="81" t="s">
        <v>1293</v>
      </c>
      <c r="AB123" s="88">
        <v>0</v>
      </c>
      <c r="AC123" s="88">
        <v>0</v>
      </c>
      <c r="AD123" s="81" t="s">
        <v>56</v>
      </c>
      <c r="AE123" s="88">
        <v>30000</v>
      </c>
      <c r="AF123" s="81" t="s">
        <v>1293</v>
      </c>
      <c r="AG123" s="88">
        <v>0</v>
      </c>
      <c r="AH123" s="88">
        <v>0</v>
      </c>
      <c r="AI123" s="81" t="s">
        <v>56</v>
      </c>
      <c r="AJ123" s="88">
        <v>30000</v>
      </c>
      <c r="AK123" s="81" t="s">
        <v>1293</v>
      </c>
      <c r="AL123" s="88">
        <v>0</v>
      </c>
      <c r="AM123" s="88">
        <v>0</v>
      </c>
      <c r="AN123" s="81" t="s">
        <v>56</v>
      </c>
      <c r="AO123" s="88">
        <v>0</v>
      </c>
      <c r="AP123" s="81" t="s">
        <v>56</v>
      </c>
      <c r="AQ123" s="86">
        <f t="shared" si="2"/>
        <v>0</v>
      </c>
      <c r="AR123" s="89">
        <f t="shared" si="3"/>
        <v>270000</v>
      </c>
      <c r="AS123" s="82" t="s">
        <v>60</v>
      </c>
      <c r="AT123" s="90">
        <v>0</v>
      </c>
      <c r="AU123" s="90">
        <v>0</v>
      </c>
      <c r="AV123" s="90">
        <v>0</v>
      </c>
      <c r="AW123" s="90">
        <v>0</v>
      </c>
      <c r="AX123" s="90">
        <v>0</v>
      </c>
      <c r="AY123" s="90">
        <v>0</v>
      </c>
    </row>
    <row r="124" spans="1:51" ht="15.75" x14ac:dyDescent="0.25">
      <c r="A124" s="79"/>
      <c r="B124" s="83" t="s">
        <v>52</v>
      </c>
      <c r="C124" s="80" t="s">
        <v>1197</v>
      </c>
      <c r="D124" s="80">
        <v>1</v>
      </c>
      <c r="E124" s="80" t="s">
        <v>1426</v>
      </c>
      <c r="F124" s="84" t="s">
        <v>1427</v>
      </c>
      <c r="G124" s="80">
        <v>51103</v>
      </c>
      <c r="H124" s="84" t="s">
        <v>1285</v>
      </c>
      <c r="I124" s="80" t="s">
        <v>56</v>
      </c>
      <c r="J124" s="80" t="s">
        <v>56</v>
      </c>
      <c r="K124" s="80" t="s">
        <v>56</v>
      </c>
      <c r="L124" s="80" t="s">
        <v>1286</v>
      </c>
      <c r="M124" s="85" t="s">
        <v>1428</v>
      </c>
      <c r="N124" s="83" t="s">
        <v>1429</v>
      </c>
      <c r="O124" s="88">
        <v>0</v>
      </c>
      <c r="P124" s="88">
        <v>0</v>
      </c>
      <c r="Q124" s="88">
        <v>0</v>
      </c>
      <c r="R124" s="88">
        <v>0</v>
      </c>
      <c r="S124" s="88">
        <v>0</v>
      </c>
      <c r="T124" s="81" t="s">
        <v>56</v>
      </c>
      <c r="U124" s="88">
        <v>250000</v>
      </c>
      <c r="V124" s="81" t="s">
        <v>1293</v>
      </c>
      <c r="W124" s="88">
        <v>0</v>
      </c>
      <c r="X124" s="88">
        <v>0</v>
      </c>
      <c r="Y124" s="81" t="s">
        <v>56</v>
      </c>
      <c r="Z124" s="88">
        <v>250000</v>
      </c>
      <c r="AA124" s="81" t="s">
        <v>1293</v>
      </c>
      <c r="AB124" s="88">
        <v>0</v>
      </c>
      <c r="AC124" s="88">
        <v>0</v>
      </c>
      <c r="AD124" s="81" t="s">
        <v>56</v>
      </c>
      <c r="AE124" s="88">
        <v>0</v>
      </c>
      <c r="AF124" s="81" t="s">
        <v>56</v>
      </c>
      <c r="AG124" s="88">
        <v>0</v>
      </c>
      <c r="AH124" s="88">
        <v>0</v>
      </c>
      <c r="AI124" s="81" t="s">
        <v>56</v>
      </c>
      <c r="AJ124" s="88">
        <v>0</v>
      </c>
      <c r="AK124" s="81" t="s">
        <v>56</v>
      </c>
      <c r="AL124" s="88">
        <v>0</v>
      </c>
      <c r="AM124" s="88">
        <v>0</v>
      </c>
      <c r="AN124" s="81" t="s">
        <v>56</v>
      </c>
      <c r="AO124" s="88">
        <v>0</v>
      </c>
      <c r="AP124" s="81" t="s">
        <v>56</v>
      </c>
      <c r="AQ124" s="86">
        <f t="shared" si="2"/>
        <v>0</v>
      </c>
      <c r="AR124" s="89">
        <f t="shared" si="3"/>
        <v>500000</v>
      </c>
      <c r="AS124" s="82" t="s">
        <v>60</v>
      </c>
      <c r="AT124" s="88">
        <v>0</v>
      </c>
      <c r="AU124" s="88">
        <v>0</v>
      </c>
      <c r="AV124" s="88">
        <v>0</v>
      </c>
      <c r="AW124" s="88">
        <v>0</v>
      </c>
      <c r="AX124" s="88">
        <v>0</v>
      </c>
      <c r="AY124" s="88">
        <v>0</v>
      </c>
    </row>
    <row r="125" spans="1:51" ht="31.5" x14ac:dyDescent="0.25">
      <c r="A125" s="79"/>
      <c r="B125" s="83" t="s">
        <v>87</v>
      </c>
      <c r="C125" s="80" t="s">
        <v>1197</v>
      </c>
      <c r="D125" s="80">
        <v>1</v>
      </c>
      <c r="E125" s="80" t="s">
        <v>1302</v>
      </c>
      <c r="F125" s="84" t="s">
        <v>1303</v>
      </c>
      <c r="G125" s="80">
        <v>51103</v>
      </c>
      <c r="H125" s="84" t="s">
        <v>1285</v>
      </c>
      <c r="I125" s="83" t="s">
        <v>56</v>
      </c>
      <c r="J125" s="83" t="s">
        <v>56</v>
      </c>
      <c r="K125" s="83" t="s">
        <v>56</v>
      </c>
      <c r="L125" s="80" t="s">
        <v>1286</v>
      </c>
      <c r="M125" s="53" t="s">
        <v>1304</v>
      </c>
      <c r="N125" s="83" t="s">
        <v>1305</v>
      </c>
      <c r="O125" s="88">
        <v>0</v>
      </c>
      <c r="P125" s="88">
        <v>0</v>
      </c>
      <c r="Q125" s="88">
        <v>0</v>
      </c>
      <c r="R125" s="88">
        <v>0</v>
      </c>
      <c r="S125" s="88">
        <v>0</v>
      </c>
      <c r="T125" s="81" t="s">
        <v>56</v>
      </c>
      <c r="U125" s="88">
        <v>0</v>
      </c>
      <c r="V125" s="81" t="s">
        <v>56</v>
      </c>
      <c r="W125" s="88">
        <v>0</v>
      </c>
      <c r="X125" s="88">
        <v>0</v>
      </c>
      <c r="Y125" s="81" t="s">
        <v>56</v>
      </c>
      <c r="Z125" s="88">
        <v>0</v>
      </c>
      <c r="AA125" s="81" t="s">
        <v>56</v>
      </c>
      <c r="AB125" s="88">
        <v>0</v>
      </c>
      <c r="AC125" s="88">
        <v>0</v>
      </c>
      <c r="AD125" s="81" t="s">
        <v>56</v>
      </c>
      <c r="AE125" s="88">
        <v>250000</v>
      </c>
      <c r="AF125" s="81" t="s">
        <v>1293</v>
      </c>
      <c r="AG125" s="88">
        <v>0</v>
      </c>
      <c r="AH125" s="88">
        <v>0</v>
      </c>
      <c r="AI125" s="81" t="s">
        <v>56</v>
      </c>
      <c r="AJ125" s="88">
        <v>250000</v>
      </c>
      <c r="AK125" s="81" t="s">
        <v>1293</v>
      </c>
      <c r="AL125" s="88">
        <v>0</v>
      </c>
      <c r="AM125" s="88">
        <v>0</v>
      </c>
      <c r="AN125" s="81" t="s">
        <v>56</v>
      </c>
      <c r="AO125" s="88">
        <v>0</v>
      </c>
      <c r="AP125" s="81" t="s">
        <v>56</v>
      </c>
      <c r="AQ125" s="86">
        <f t="shared" si="2"/>
        <v>0</v>
      </c>
      <c r="AR125" s="89">
        <f t="shared" si="3"/>
        <v>500000</v>
      </c>
      <c r="AS125" s="82" t="s">
        <v>60</v>
      </c>
      <c r="AT125" s="88">
        <v>0</v>
      </c>
      <c r="AU125" s="88">
        <v>0</v>
      </c>
      <c r="AV125" s="88">
        <v>0</v>
      </c>
      <c r="AW125" s="88">
        <v>0</v>
      </c>
      <c r="AX125" s="88">
        <v>0</v>
      </c>
      <c r="AY125" s="88">
        <v>0</v>
      </c>
    </row>
    <row r="126" spans="1:51" ht="31.5" x14ac:dyDescent="0.25">
      <c r="A126" s="79"/>
      <c r="B126" s="83" t="s">
        <v>87</v>
      </c>
      <c r="C126" s="80" t="s">
        <v>1197</v>
      </c>
      <c r="D126" s="80">
        <v>1</v>
      </c>
      <c r="E126" s="80" t="s">
        <v>1309</v>
      </c>
      <c r="F126" s="84" t="s">
        <v>1310</v>
      </c>
      <c r="G126" s="80">
        <v>51103</v>
      </c>
      <c r="H126" s="84" t="s">
        <v>1285</v>
      </c>
      <c r="I126" s="80" t="s">
        <v>56</v>
      </c>
      <c r="J126" s="80" t="s">
        <v>56</v>
      </c>
      <c r="K126" s="80" t="s">
        <v>56</v>
      </c>
      <c r="L126" s="80" t="s">
        <v>1286</v>
      </c>
      <c r="M126" s="85" t="s">
        <v>1311</v>
      </c>
      <c r="N126" s="83" t="s">
        <v>1310</v>
      </c>
      <c r="O126" s="88">
        <v>0</v>
      </c>
      <c r="P126" s="88">
        <v>0</v>
      </c>
      <c r="Q126" s="88">
        <v>0</v>
      </c>
      <c r="R126" s="88">
        <v>0</v>
      </c>
      <c r="S126" s="88">
        <v>0</v>
      </c>
      <c r="T126" s="81" t="s">
        <v>56</v>
      </c>
      <c r="U126" s="88">
        <v>0</v>
      </c>
      <c r="V126" s="81" t="s">
        <v>56</v>
      </c>
      <c r="W126" s="88">
        <v>0</v>
      </c>
      <c r="X126" s="88">
        <v>0</v>
      </c>
      <c r="Y126" s="81" t="s">
        <v>56</v>
      </c>
      <c r="Z126" s="88">
        <v>0</v>
      </c>
      <c r="AA126" s="81" t="s">
        <v>56</v>
      </c>
      <c r="AB126" s="88">
        <v>0</v>
      </c>
      <c r="AC126" s="88">
        <v>0</v>
      </c>
      <c r="AD126" s="81" t="s">
        <v>56</v>
      </c>
      <c r="AE126" s="88">
        <v>100000</v>
      </c>
      <c r="AF126" s="81" t="s">
        <v>1293</v>
      </c>
      <c r="AG126" s="88">
        <v>0</v>
      </c>
      <c r="AH126" s="88">
        <v>0</v>
      </c>
      <c r="AI126" s="81" t="s">
        <v>56</v>
      </c>
      <c r="AJ126" s="88">
        <v>0</v>
      </c>
      <c r="AK126" s="81" t="s">
        <v>56</v>
      </c>
      <c r="AL126" s="88">
        <v>0</v>
      </c>
      <c r="AM126" s="88">
        <v>0</v>
      </c>
      <c r="AN126" s="81" t="s">
        <v>56</v>
      </c>
      <c r="AO126" s="88">
        <v>0</v>
      </c>
      <c r="AP126" s="81" t="s">
        <v>56</v>
      </c>
      <c r="AQ126" s="86">
        <f t="shared" ref="AQ126:AQ190" si="4">O126+Q126+S126+X126+AC126+AH126+AM126</f>
        <v>0</v>
      </c>
      <c r="AR126" s="89">
        <f t="shared" ref="AR126:AR190" si="5">P126+R126+U126+W126+Z126+AB126+AE126+AG126+AJ126+AL126+AO126</f>
        <v>100000</v>
      </c>
      <c r="AS126" s="82" t="s">
        <v>60</v>
      </c>
      <c r="AT126" s="90">
        <v>0</v>
      </c>
      <c r="AU126" s="90">
        <v>0</v>
      </c>
      <c r="AV126" s="90">
        <v>0</v>
      </c>
      <c r="AW126" s="90">
        <v>0</v>
      </c>
      <c r="AX126" s="90">
        <v>0</v>
      </c>
      <c r="AY126" s="90">
        <v>0</v>
      </c>
    </row>
    <row r="127" spans="1:51" ht="15.75" x14ac:dyDescent="0.25">
      <c r="A127" s="79"/>
      <c r="B127" s="83" t="s">
        <v>52</v>
      </c>
      <c r="C127" s="80" t="s">
        <v>1197</v>
      </c>
      <c r="D127" s="80">
        <v>1</v>
      </c>
      <c r="E127" s="80" t="s">
        <v>1328</v>
      </c>
      <c r="F127" s="84" t="s">
        <v>1329</v>
      </c>
      <c r="G127" s="80">
        <v>51103</v>
      </c>
      <c r="H127" s="84" t="s">
        <v>1285</v>
      </c>
      <c r="I127" s="80" t="s">
        <v>56</v>
      </c>
      <c r="J127" s="80" t="s">
        <v>56</v>
      </c>
      <c r="K127" s="80" t="s">
        <v>56</v>
      </c>
      <c r="L127" s="80" t="s">
        <v>1286</v>
      </c>
      <c r="M127" s="85" t="s">
        <v>1330</v>
      </c>
      <c r="N127" s="83" t="s">
        <v>1331</v>
      </c>
      <c r="O127" s="88">
        <v>0</v>
      </c>
      <c r="P127" s="88">
        <v>0</v>
      </c>
      <c r="Q127" s="88">
        <v>0</v>
      </c>
      <c r="R127" s="88">
        <v>0</v>
      </c>
      <c r="S127" s="88">
        <v>0</v>
      </c>
      <c r="T127" s="81" t="s">
        <v>56</v>
      </c>
      <c r="U127" s="88">
        <v>0</v>
      </c>
      <c r="V127" s="81" t="s">
        <v>56</v>
      </c>
      <c r="W127" s="88">
        <v>0</v>
      </c>
      <c r="X127" s="88">
        <v>0</v>
      </c>
      <c r="Y127" s="81" t="s">
        <v>56</v>
      </c>
      <c r="Z127" s="88">
        <v>150000</v>
      </c>
      <c r="AA127" s="81" t="s">
        <v>1293</v>
      </c>
      <c r="AB127" s="88">
        <v>0</v>
      </c>
      <c r="AC127" s="88">
        <v>0</v>
      </c>
      <c r="AD127" s="81" t="s">
        <v>56</v>
      </c>
      <c r="AE127" s="88">
        <v>100000</v>
      </c>
      <c r="AF127" s="81" t="s">
        <v>1293</v>
      </c>
      <c r="AG127" s="88">
        <v>0</v>
      </c>
      <c r="AH127" s="88">
        <v>0</v>
      </c>
      <c r="AI127" s="81" t="s">
        <v>56</v>
      </c>
      <c r="AJ127" s="88">
        <v>0</v>
      </c>
      <c r="AK127" s="81" t="s">
        <v>56</v>
      </c>
      <c r="AL127" s="88">
        <v>0</v>
      </c>
      <c r="AM127" s="88">
        <v>0</v>
      </c>
      <c r="AN127" s="81" t="s">
        <v>56</v>
      </c>
      <c r="AO127" s="88">
        <v>0</v>
      </c>
      <c r="AP127" s="81" t="s">
        <v>56</v>
      </c>
      <c r="AQ127" s="86">
        <f t="shared" si="4"/>
        <v>0</v>
      </c>
      <c r="AR127" s="89">
        <f t="shared" si="5"/>
        <v>250000</v>
      </c>
      <c r="AS127" s="82" t="s">
        <v>60</v>
      </c>
      <c r="AT127" s="90">
        <v>0</v>
      </c>
      <c r="AU127" s="90">
        <v>0</v>
      </c>
      <c r="AV127" s="90">
        <v>0</v>
      </c>
      <c r="AW127" s="90">
        <v>0</v>
      </c>
      <c r="AX127" s="90">
        <v>0</v>
      </c>
      <c r="AY127" s="90">
        <v>0</v>
      </c>
    </row>
    <row r="128" spans="1:51" ht="15.75" x14ac:dyDescent="0.25">
      <c r="A128" s="79"/>
      <c r="B128" s="83" t="s">
        <v>52</v>
      </c>
      <c r="C128" s="80" t="s">
        <v>1197</v>
      </c>
      <c r="D128" s="80">
        <v>1</v>
      </c>
      <c r="E128" s="80" t="s">
        <v>1332</v>
      </c>
      <c r="F128" s="84" t="s">
        <v>1333</v>
      </c>
      <c r="G128" s="80">
        <v>51103</v>
      </c>
      <c r="H128" s="84" t="s">
        <v>1285</v>
      </c>
      <c r="I128" s="80" t="s">
        <v>56</v>
      </c>
      <c r="J128" s="80" t="s">
        <v>56</v>
      </c>
      <c r="K128" s="80" t="s">
        <v>56</v>
      </c>
      <c r="L128" s="80" t="s">
        <v>1286</v>
      </c>
      <c r="M128" s="85" t="s">
        <v>1334</v>
      </c>
      <c r="N128" s="83" t="s">
        <v>1335</v>
      </c>
      <c r="O128" s="88">
        <v>0</v>
      </c>
      <c r="P128" s="88">
        <v>0</v>
      </c>
      <c r="Q128" s="88">
        <v>0</v>
      </c>
      <c r="R128" s="88">
        <v>0</v>
      </c>
      <c r="S128" s="88">
        <v>0</v>
      </c>
      <c r="T128" s="81" t="s">
        <v>56</v>
      </c>
      <c r="U128" s="88">
        <v>0</v>
      </c>
      <c r="V128" s="81" t="s">
        <v>56</v>
      </c>
      <c r="W128" s="88">
        <v>0</v>
      </c>
      <c r="X128" s="88">
        <v>0</v>
      </c>
      <c r="Y128" s="81" t="s">
        <v>56</v>
      </c>
      <c r="Z128" s="88">
        <v>100000</v>
      </c>
      <c r="AA128" s="81" t="s">
        <v>1293</v>
      </c>
      <c r="AB128" s="88">
        <v>0</v>
      </c>
      <c r="AC128" s="88">
        <v>0</v>
      </c>
      <c r="AD128" s="81" t="s">
        <v>56</v>
      </c>
      <c r="AE128" s="88">
        <v>200000</v>
      </c>
      <c r="AF128" s="81" t="s">
        <v>1293</v>
      </c>
      <c r="AG128" s="88">
        <v>0</v>
      </c>
      <c r="AH128" s="88">
        <v>0</v>
      </c>
      <c r="AI128" s="81" t="s">
        <v>56</v>
      </c>
      <c r="AJ128" s="88">
        <v>0</v>
      </c>
      <c r="AK128" s="81" t="s">
        <v>56</v>
      </c>
      <c r="AL128" s="88">
        <v>0</v>
      </c>
      <c r="AM128" s="88">
        <v>0</v>
      </c>
      <c r="AN128" s="81" t="s">
        <v>56</v>
      </c>
      <c r="AO128" s="88">
        <v>0</v>
      </c>
      <c r="AP128" s="81" t="s">
        <v>56</v>
      </c>
      <c r="AQ128" s="86">
        <f t="shared" si="4"/>
        <v>0</v>
      </c>
      <c r="AR128" s="89">
        <f t="shared" si="5"/>
        <v>300000</v>
      </c>
      <c r="AS128" s="82" t="s">
        <v>60</v>
      </c>
      <c r="AT128" s="90">
        <v>0</v>
      </c>
      <c r="AU128" s="90">
        <v>0</v>
      </c>
      <c r="AV128" s="90">
        <v>0</v>
      </c>
      <c r="AW128" s="90">
        <v>0</v>
      </c>
      <c r="AX128" s="90">
        <v>0</v>
      </c>
      <c r="AY128" s="90">
        <v>0</v>
      </c>
    </row>
    <row r="129" spans="1:52" ht="15.75" x14ac:dyDescent="0.25">
      <c r="A129" s="79"/>
      <c r="B129" s="83" t="s">
        <v>87</v>
      </c>
      <c r="C129" s="80" t="s">
        <v>1197</v>
      </c>
      <c r="D129" s="80">
        <v>1</v>
      </c>
      <c r="E129" s="80" t="s">
        <v>1336</v>
      </c>
      <c r="F129" s="84" t="s">
        <v>1337</v>
      </c>
      <c r="G129" s="80">
        <v>51103</v>
      </c>
      <c r="H129" s="84" t="s">
        <v>1285</v>
      </c>
      <c r="I129" s="80" t="s">
        <v>56</v>
      </c>
      <c r="J129" s="80" t="s">
        <v>56</v>
      </c>
      <c r="K129" s="80" t="s">
        <v>56</v>
      </c>
      <c r="L129" s="80" t="s">
        <v>1286</v>
      </c>
      <c r="M129" s="85" t="s">
        <v>1338</v>
      </c>
      <c r="N129" s="83" t="s">
        <v>1337</v>
      </c>
      <c r="O129" s="88">
        <v>0</v>
      </c>
      <c r="P129" s="88">
        <v>0</v>
      </c>
      <c r="Q129" s="88">
        <v>0</v>
      </c>
      <c r="R129" s="88">
        <v>0</v>
      </c>
      <c r="S129" s="88">
        <v>0</v>
      </c>
      <c r="T129" s="81" t="s">
        <v>56</v>
      </c>
      <c r="U129" s="88">
        <v>0</v>
      </c>
      <c r="V129" s="81" t="s">
        <v>56</v>
      </c>
      <c r="W129" s="88">
        <v>0</v>
      </c>
      <c r="X129" s="88">
        <v>0</v>
      </c>
      <c r="Y129" s="81" t="s">
        <v>56</v>
      </c>
      <c r="Z129" s="88">
        <v>0</v>
      </c>
      <c r="AA129" s="81" t="s">
        <v>56</v>
      </c>
      <c r="AB129" s="88">
        <v>0</v>
      </c>
      <c r="AC129" s="88">
        <v>0</v>
      </c>
      <c r="AD129" s="81" t="s">
        <v>56</v>
      </c>
      <c r="AE129" s="88">
        <v>0</v>
      </c>
      <c r="AF129" s="81" t="s">
        <v>56</v>
      </c>
      <c r="AG129" s="88">
        <v>0</v>
      </c>
      <c r="AH129" s="88">
        <v>0</v>
      </c>
      <c r="AI129" s="81" t="s">
        <v>56</v>
      </c>
      <c r="AJ129" s="88">
        <v>250000</v>
      </c>
      <c r="AK129" s="81" t="s">
        <v>1293</v>
      </c>
      <c r="AL129" s="88">
        <v>0</v>
      </c>
      <c r="AM129" s="88">
        <v>0</v>
      </c>
      <c r="AN129" s="81" t="s">
        <v>56</v>
      </c>
      <c r="AO129" s="88">
        <v>350000</v>
      </c>
      <c r="AP129" s="81" t="s">
        <v>1293</v>
      </c>
      <c r="AQ129" s="86">
        <f t="shared" si="4"/>
        <v>0</v>
      </c>
      <c r="AR129" s="89">
        <f t="shared" si="5"/>
        <v>600000</v>
      </c>
      <c r="AS129" s="82" t="s">
        <v>60</v>
      </c>
      <c r="AT129" s="90">
        <v>0</v>
      </c>
      <c r="AU129" s="90">
        <v>0</v>
      </c>
      <c r="AV129" s="90">
        <v>0</v>
      </c>
      <c r="AW129" s="90">
        <v>0</v>
      </c>
      <c r="AX129" s="90">
        <v>0</v>
      </c>
      <c r="AY129" s="90">
        <v>0</v>
      </c>
    </row>
    <row r="130" spans="1:52" ht="31.5" x14ac:dyDescent="0.25">
      <c r="A130" s="79"/>
      <c r="B130" s="83" t="s">
        <v>87</v>
      </c>
      <c r="C130" s="80" t="s">
        <v>1197</v>
      </c>
      <c r="D130" s="80">
        <v>1</v>
      </c>
      <c r="E130" s="80" t="s">
        <v>1343</v>
      </c>
      <c r="F130" s="84" t="s">
        <v>1344</v>
      </c>
      <c r="G130" s="80">
        <v>51103</v>
      </c>
      <c r="H130" s="84" t="s">
        <v>1285</v>
      </c>
      <c r="I130" s="80" t="s">
        <v>56</v>
      </c>
      <c r="J130" s="80" t="s">
        <v>56</v>
      </c>
      <c r="K130" s="80" t="s">
        <v>56</v>
      </c>
      <c r="L130" s="80" t="s">
        <v>1286</v>
      </c>
      <c r="M130" s="85" t="s">
        <v>1345</v>
      </c>
      <c r="N130" s="83" t="s">
        <v>1346</v>
      </c>
      <c r="O130" s="88">
        <v>0</v>
      </c>
      <c r="P130" s="88">
        <v>0</v>
      </c>
      <c r="Q130" s="88">
        <v>0</v>
      </c>
      <c r="R130" s="88">
        <v>0</v>
      </c>
      <c r="S130" s="88">
        <v>0</v>
      </c>
      <c r="T130" s="81" t="s">
        <v>56</v>
      </c>
      <c r="U130" s="88">
        <v>0</v>
      </c>
      <c r="V130" s="81" t="s">
        <v>56</v>
      </c>
      <c r="W130" s="88">
        <v>0</v>
      </c>
      <c r="X130" s="88">
        <v>0</v>
      </c>
      <c r="Y130" s="81" t="s">
        <v>56</v>
      </c>
      <c r="Z130" s="88">
        <v>0</v>
      </c>
      <c r="AA130" s="81" t="s">
        <v>56</v>
      </c>
      <c r="AB130" s="88">
        <v>0</v>
      </c>
      <c r="AC130" s="88">
        <v>0</v>
      </c>
      <c r="AD130" s="81" t="s">
        <v>56</v>
      </c>
      <c r="AE130" s="88">
        <v>250000</v>
      </c>
      <c r="AF130" s="81" t="s">
        <v>1293</v>
      </c>
      <c r="AG130" s="88">
        <v>0</v>
      </c>
      <c r="AH130" s="88">
        <v>0</v>
      </c>
      <c r="AI130" s="81" t="s">
        <v>56</v>
      </c>
      <c r="AJ130" s="88">
        <v>0</v>
      </c>
      <c r="AK130" s="81" t="s">
        <v>56</v>
      </c>
      <c r="AL130" s="88">
        <v>0</v>
      </c>
      <c r="AM130" s="88">
        <v>0</v>
      </c>
      <c r="AN130" s="81" t="s">
        <v>56</v>
      </c>
      <c r="AO130" s="88">
        <v>0</v>
      </c>
      <c r="AP130" s="81" t="s">
        <v>56</v>
      </c>
      <c r="AQ130" s="86">
        <f t="shared" si="4"/>
        <v>0</v>
      </c>
      <c r="AR130" s="89">
        <f t="shared" si="5"/>
        <v>250000</v>
      </c>
      <c r="AS130" s="82" t="s">
        <v>60</v>
      </c>
      <c r="AT130" s="90">
        <v>0</v>
      </c>
      <c r="AU130" s="90">
        <v>0</v>
      </c>
      <c r="AV130" s="90">
        <v>0</v>
      </c>
      <c r="AW130" s="90">
        <v>0</v>
      </c>
      <c r="AX130" s="90">
        <v>0</v>
      </c>
      <c r="AY130" s="90">
        <v>0</v>
      </c>
    </row>
    <row r="131" spans="1:52" ht="15.75" x14ac:dyDescent="0.25">
      <c r="A131" s="79"/>
      <c r="B131" s="83" t="s">
        <v>87</v>
      </c>
      <c r="C131" s="80" t="s">
        <v>1197</v>
      </c>
      <c r="D131" s="80">
        <v>1</v>
      </c>
      <c r="E131" s="80" t="s">
        <v>1347</v>
      </c>
      <c r="F131" s="84" t="s">
        <v>1348</v>
      </c>
      <c r="G131" s="80">
        <v>51103</v>
      </c>
      <c r="H131" s="84" t="s">
        <v>1285</v>
      </c>
      <c r="I131" s="80" t="s">
        <v>56</v>
      </c>
      <c r="J131" s="80" t="s">
        <v>56</v>
      </c>
      <c r="K131" s="80" t="s">
        <v>56</v>
      </c>
      <c r="L131" s="80" t="s">
        <v>1286</v>
      </c>
      <c r="M131" s="85" t="s">
        <v>1349</v>
      </c>
      <c r="N131" s="83" t="s">
        <v>1348</v>
      </c>
      <c r="O131" s="88">
        <v>0</v>
      </c>
      <c r="P131" s="88">
        <v>0</v>
      </c>
      <c r="Q131" s="88">
        <v>0</v>
      </c>
      <c r="R131" s="88">
        <v>0</v>
      </c>
      <c r="S131" s="88">
        <v>0</v>
      </c>
      <c r="T131" s="81" t="s">
        <v>56</v>
      </c>
      <c r="U131" s="88">
        <v>0</v>
      </c>
      <c r="V131" s="81" t="s">
        <v>56</v>
      </c>
      <c r="W131" s="88">
        <v>0</v>
      </c>
      <c r="X131" s="88">
        <v>0</v>
      </c>
      <c r="Y131" s="81" t="s">
        <v>56</v>
      </c>
      <c r="Z131" s="88">
        <v>200000</v>
      </c>
      <c r="AA131" s="81" t="s">
        <v>1293</v>
      </c>
      <c r="AB131" s="88">
        <v>0</v>
      </c>
      <c r="AC131" s="88">
        <v>0</v>
      </c>
      <c r="AD131" s="81" t="s">
        <v>56</v>
      </c>
      <c r="AE131" s="88">
        <v>300000</v>
      </c>
      <c r="AF131" s="81" t="s">
        <v>1293</v>
      </c>
      <c r="AG131" s="88">
        <v>0</v>
      </c>
      <c r="AH131" s="88">
        <v>0</v>
      </c>
      <c r="AI131" s="81" t="s">
        <v>56</v>
      </c>
      <c r="AJ131" s="88">
        <v>0</v>
      </c>
      <c r="AK131" s="81" t="s">
        <v>56</v>
      </c>
      <c r="AL131" s="88">
        <v>0</v>
      </c>
      <c r="AM131" s="88">
        <v>0</v>
      </c>
      <c r="AN131" s="81" t="s">
        <v>56</v>
      </c>
      <c r="AO131" s="88">
        <v>0</v>
      </c>
      <c r="AP131" s="81" t="s">
        <v>56</v>
      </c>
      <c r="AQ131" s="86">
        <f t="shared" si="4"/>
        <v>0</v>
      </c>
      <c r="AR131" s="89">
        <f t="shared" si="5"/>
        <v>500000</v>
      </c>
      <c r="AS131" s="82" t="s">
        <v>60</v>
      </c>
      <c r="AT131" s="90">
        <v>0</v>
      </c>
      <c r="AU131" s="90">
        <v>0</v>
      </c>
      <c r="AV131" s="90">
        <v>0</v>
      </c>
      <c r="AW131" s="90">
        <v>0</v>
      </c>
      <c r="AX131" s="90">
        <v>0</v>
      </c>
      <c r="AY131" s="90">
        <v>0</v>
      </c>
    </row>
    <row r="132" spans="1:52" ht="15.75" x14ac:dyDescent="0.25">
      <c r="A132" s="79"/>
      <c r="B132" s="83" t="s">
        <v>87</v>
      </c>
      <c r="C132" s="80" t="s">
        <v>1197</v>
      </c>
      <c r="D132" s="80">
        <v>1</v>
      </c>
      <c r="E132" s="80" t="s">
        <v>1370</v>
      </c>
      <c r="F132" s="84" t="s">
        <v>1371</v>
      </c>
      <c r="G132" s="80">
        <v>51103</v>
      </c>
      <c r="H132" s="84" t="s">
        <v>1285</v>
      </c>
      <c r="I132" s="80" t="s">
        <v>56</v>
      </c>
      <c r="J132" s="80" t="s">
        <v>56</v>
      </c>
      <c r="K132" s="80" t="s">
        <v>56</v>
      </c>
      <c r="L132" s="80" t="s">
        <v>1286</v>
      </c>
      <c r="M132" s="85" t="s">
        <v>1372</v>
      </c>
      <c r="N132" s="83" t="s">
        <v>1371</v>
      </c>
      <c r="O132" s="88">
        <v>0</v>
      </c>
      <c r="P132" s="88">
        <v>0</v>
      </c>
      <c r="Q132" s="88">
        <v>0</v>
      </c>
      <c r="R132" s="88">
        <v>0</v>
      </c>
      <c r="S132" s="88">
        <v>0</v>
      </c>
      <c r="T132" s="81" t="s">
        <v>56</v>
      </c>
      <c r="U132" s="88">
        <v>0</v>
      </c>
      <c r="V132" s="81" t="s">
        <v>56</v>
      </c>
      <c r="W132" s="88">
        <v>0</v>
      </c>
      <c r="X132" s="88">
        <v>0</v>
      </c>
      <c r="Y132" s="81" t="s">
        <v>56</v>
      </c>
      <c r="Z132" s="88">
        <v>0</v>
      </c>
      <c r="AA132" s="81" t="s">
        <v>56</v>
      </c>
      <c r="AB132" s="88">
        <v>0</v>
      </c>
      <c r="AC132" s="88">
        <v>0</v>
      </c>
      <c r="AD132" s="81" t="s">
        <v>56</v>
      </c>
      <c r="AE132" s="88">
        <v>50000</v>
      </c>
      <c r="AF132" s="81" t="s">
        <v>1293</v>
      </c>
      <c r="AG132" s="88">
        <v>0</v>
      </c>
      <c r="AH132" s="88">
        <v>0</v>
      </c>
      <c r="AI132" s="81" t="s">
        <v>56</v>
      </c>
      <c r="AJ132" s="88">
        <v>150000</v>
      </c>
      <c r="AK132" s="81" t="s">
        <v>1293</v>
      </c>
      <c r="AL132" s="88">
        <v>0</v>
      </c>
      <c r="AM132" s="88">
        <v>0</v>
      </c>
      <c r="AN132" s="81" t="s">
        <v>56</v>
      </c>
      <c r="AO132" s="88">
        <v>200000</v>
      </c>
      <c r="AP132" s="81" t="s">
        <v>1293</v>
      </c>
      <c r="AQ132" s="86">
        <f t="shared" si="4"/>
        <v>0</v>
      </c>
      <c r="AR132" s="89">
        <f t="shared" si="5"/>
        <v>400000</v>
      </c>
      <c r="AS132" s="82" t="s">
        <v>60</v>
      </c>
      <c r="AT132" s="90">
        <v>0</v>
      </c>
      <c r="AU132" s="90">
        <v>0</v>
      </c>
      <c r="AV132" s="90">
        <v>0</v>
      </c>
      <c r="AW132" s="90">
        <v>0</v>
      </c>
      <c r="AX132" s="90">
        <v>0</v>
      </c>
      <c r="AY132" s="90">
        <v>0</v>
      </c>
    </row>
    <row r="133" spans="1:52" ht="15.75" x14ac:dyDescent="0.25">
      <c r="A133" s="79"/>
      <c r="B133" s="83" t="s">
        <v>87</v>
      </c>
      <c r="C133" s="80" t="s">
        <v>1197</v>
      </c>
      <c r="D133" s="80">
        <v>1</v>
      </c>
      <c r="E133" s="80" t="s">
        <v>1376</v>
      </c>
      <c r="F133" s="84" t="s">
        <v>1377</v>
      </c>
      <c r="G133" s="80">
        <v>51103</v>
      </c>
      <c r="H133" s="84" t="s">
        <v>1285</v>
      </c>
      <c r="I133" s="80" t="s">
        <v>56</v>
      </c>
      <c r="J133" s="80" t="s">
        <v>56</v>
      </c>
      <c r="K133" s="80" t="s">
        <v>56</v>
      </c>
      <c r="L133" s="80" t="s">
        <v>1286</v>
      </c>
      <c r="M133" s="85" t="s">
        <v>1378</v>
      </c>
      <c r="N133" s="83" t="s">
        <v>1379</v>
      </c>
      <c r="O133" s="88">
        <v>0</v>
      </c>
      <c r="P133" s="88">
        <v>0</v>
      </c>
      <c r="Q133" s="88">
        <v>0</v>
      </c>
      <c r="R133" s="88">
        <v>0</v>
      </c>
      <c r="S133" s="88">
        <v>0</v>
      </c>
      <c r="T133" s="81" t="s">
        <v>56</v>
      </c>
      <c r="U133" s="88">
        <v>0</v>
      </c>
      <c r="V133" s="81" t="s">
        <v>56</v>
      </c>
      <c r="W133" s="88">
        <v>0</v>
      </c>
      <c r="X133" s="88">
        <v>0</v>
      </c>
      <c r="Y133" s="81" t="s">
        <v>56</v>
      </c>
      <c r="Z133" s="88">
        <v>0</v>
      </c>
      <c r="AA133" s="81" t="s">
        <v>56</v>
      </c>
      <c r="AB133" s="88">
        <v>0</v>
      </c>
      <c r="AC133" s="88">
        <v>0</v>
      </c>
      <c r="AD133" s="81" t="s">
        <v>56</v>
      </c>
      <c r="AE133" s="88">
        <v>100000</v>
      </c>
      <c r="AF133" s="81" t="s">
        <v>1293</v>
      </c>
      <c r="AG133" s="88">
        <v>0</v>
      </c>
      <c r="AH133" s="88">
        <v>0</v>
      </c>
      <c r="AI133" s="81" t="s">
        <v>56</v>
      </c>
      <c r="AJ133" s="88">
        <v>250000</v>
      </c>
      <c r="AK133" s="81" t="s">
        <v>1293</v>
      </c>
      <c r="AL133" s="88">
        <v>0</v>
      </c>
      <c r="AM133" s="88">
        <v>0</v>
      </c>
      <c r="AN133" s="81" t="s">
        <v>56</v>
      </c>
      <c r="AO133" s="88">
        <v>0</v>
      </c>
      <c r="AP133" s="81" t="s">
        <v>56</v>
      </c>
      <c r="AQ133" s="86">
        <f t="shared" si="4"/>
        <v>0</v>
      </c>
      <c r="AR133" s="89">
        <f t="shared" si="5"/>
        <v>350000</v>
      </c>
      <c r="AS133" s="82" t="s">
        <v>60</v>
      </c>
      <c r="AT133" s="90">
        <v>0</v>
      </c>
      <c r="AU133" s="90">
        <v>0</v>
      </c>
      <c r="AV133" s="90">
        <v>0</v>
      </c>
      <c r="AW133" s="90">
        <v>0</v>
      </c>
      <c r="AX133" s="90">
        <v>0</v>
      </c>
      <c r="AY133" s="90">
        <v>0</v>
      </c>
    </row>
    <row r="134" spans="1:52" ht="47.25" x14ac:dyDescent="0.25">
      <c r="A134" s="79"/>
      <c r="B134" s="83" t="s">
        <v>52</v>
      </c>
      <c r="C134" s="80" t="s">
        <v>1197</v>
      </c>
      <c r="D134" s="80">
        <v>1</v>
      </c>
      <c r="E134" s="80" t="s">
        <v>1283</v>
      </c>
      <c r="F134" s="84" t="s">
        <v>1284</v>
      </c>
      <c r="G134" s="80">
        <v>51103</v>
      </c>
      <c r="H134" s="84" t="s">
        <v>1285</v>
      </c>
      <c r="I134" s="80" t="s">
        <v>56</v>
      </c>
      <c r="J134" s="80" t="s">
        <v>56</v>
      </c>
      <c r="K134" s="80" t="s">
        <v>56</v>
      </c>
      <c r="L134" s="80" t="s">
        <v>1286</v>
      </c>
      <c r="M134" s="85" t="s">
        <v>1287</v>
      </c>
      <c r="N134" s="83" t="s">
        <v>1288</v>
      </c>
      <c r="O134" s="88">
        <v>0</v>
      </c>
      <c r="P134" s="88">
        <v>4721069.5199999996</v>
      </c>
      <c r="Q134" s="88">
        <v>0</v>
      </c>
      <c r="R134" s="88">
        <v>10143100</v>
      </c>
      <c r="S134" s="88">
        <v>0</v>
      </c>
      <c r="T134" s="81" t="s">
        <v>56</v>
      </c>
      <c r="U134" s="88">
        <v>17385600</v>
      </c>
      <c r="V134" s="81" t="s">
        <v>1289</v>
      </c>
      <c r="W134" s="88">
        <v>0</v>
      </c>
      <c r="X134" s="88">
        <v>0</v>
      </c>
      <c r="Y134" s="81" t="s">
        <v>56</v>
      </c>
      <c r="Z134" s="88">
        <v>1089000</v>
      </c>
      <c r="AA134" s="81" t="s">
        <v>1289</v>
      </c>
      <c r="AB134" s="88">
        <v>0</v>
      </c>
      <c r="AC134" s="88">
        <v>0</v>
      </c>
      <c r="AD134" s="81" t="s">
        <v>56</v>
      </c>
      <c r="AE134" s="88">
        <v>235700</v>
      </c>
      <c r="AF134" s="81" t="s">
        <v>1289</v>
      </c>
      <c r="AG134" s="88">
        <v>0</v>
      </c>
      <c r="AH134" s="88">
        <v>0</v>
      </c>
      <c r="AI134" s="81" t="s">
        <v>56</v>
      </c>
      <c r="AJ134" s="88">
        <v>107900</v>
      </c>
      <c r="AK134" s="81" t="s">
        <v>1289</v>
      </c>
      <c r="AL134" s="88">
        <v>0</v>
      </c>
      <c r="AM134" s="88">
        <v>0</v>
      </c>
      <c r="AN134" s="81" t="s">
        <v>56</v>
      </c>
      <c r="AO134" s="88">
        <v>0</v>
      </c>
      <c r="AP134" s="81" t="s">
        <v>56</v>
      </c>
      <c r="AQ134" s="86">
        <f t="shared" si="4"/>
        <v>0</v>
      </c>
      <c r="AR134" s="89">
        <f t="shared" si="5"/>
        <v>33682369.519999996</v>
      </c>
      <c r="AS134" s="82" t="s">
        <v>60</v>
      </c>
      <c r="AT134" s="90">
        <v>0</v>
      </c>
      <c r="AU134" s="90">
        <v>0</v>
      </c>
      <c r="AV134" s="90">
        <v>0</v>
      </c>
      <c r="AW134" s="90">
        <v>0</v>
      </c>
      <c r="AX134" s="90">
        <v>0</v>
      </c>
      <c r="AY134" s="90">
        <v>0</v>
      </c>
    </row>
    <row r="135" spans="1:52" ht="47.25" x14ac:dyDescent="0.25">
      <c r="A135" s="79"/>
      <c r="B135" s="83" t="s">
        <v>87</v>
      </c>
      <c r="C135" s="80" t="s">
        <v>1197</v>
      </c>
      <c r="D135" s="80">
        <v>1</v>
      </c>
      <c r="E135" s="80" t="s">
        <v>1283</v>
      </c>
      <c r="F135" s="84" t="s">
        <v>1284</v>
      </c>
      <c r="G135" s="80">
        <v>51103</v>
      </c>
      <c r="H135" s="84" t="s">
        <v>1285</v>
      </c>
      <c r="I135" s="80" t="s">
        <v>56</v>
      </c>
      <c r="J135" s="80" t="s">
        <v>56</v>
      </c>
      <c r="K135" s="80" t="s">
        <v>56</v>
      </c>
      <c r="L135" s="80" t="s">
        <v>1286</v>
      </c>
      <c r="M135" s="85" t="s">
        <v>1287</v>
      </c>
      <c r="N135" s="83" t="s">
        <v>1288</v>
      </c>
      <c r="O135" s="88">
        <v>0</v>
      </c>
      <c r="P135" s="88">
        <v>0</v>
      </c>
      <c r="Q135" s="88">
        <v>0</v>
      </c>
      <c r="R135" s="88">
        <v>0</v>
      </c>
      <c r="S135" s="88">
        <v>0</v>
      </c>
      <c r="T135" s="81" t="s">
        <v>56</v>
      </c>
      <c r="U135" s="88">
        <v>44700</v>
      </c>
      <c r="V135" s="81" t="s">
        <v>1289</v>
      </c>
      <c r="W135" s="88">
        <v>0</v>
      </c>
      <c r="X135" s="88">
        <v>0</v>
      </c>
      <c r="Y135" s="81" t="s">
        <v>56</v>
      </c>
      <c r="Z135" s="88">
        <v>400200</v>
      </c>
      <c r="AA135" s="81" t="s">
        <v>1289</v>
      </c>
      <c r="AB135" s="88">
        <v>0</v>
      </c>
      <c r="AC135" s="88">
        <v>0</v>
      </c>
      <c r="AD135" s="81" t="s">
        <v>56</v>
      </c>
      <c r="AE135" s="88">
        <v>1231600</v>
      </c>
      <c r="AF135" s="81" t="s">
        <v>1289</v>
      </c>
      <c r="AG135" s="88">
        <v>0</v>
      </c>
      <c r="AH135" s="88">
        <v>0</v>
      </c>
      <c r="AI135" s="81" t="s">
        <v>56</v>
      </c>
      <c r="AJ135" s="88">
        <v>1763500</v>
      </c>
      <c r="AK135" s="81" t="s">
        <v>1289</v>
      </c>
      <c r="AL135" s="88">
        <v>0</v>
      </c>
      <c r="AM135" s="88">
        <v>0</v>
      </c>
      <c r="AN135" s="81" t="s">
        <v>56</v>
      </c>
      <c r="AO135" s="88">
        <v>1897500</v>
      </c>
      <c r="AP135" s="81" t="s">
        <v>1289</v>
      </c>
      <c r="AQ135" s="86">
        <f t="shared" si="4"/>
        <v>0</v>
      </c>
      <c r="AR135" s="89">
        <f t="shared" si="5"/>
        <v>5337500</v>
      </c>
      <c r="AS135" s="82" t="s">
        <v>60</v>
      </c>
      <c r="AT135" s="90">
        <v>0</v>
      </c>
      <c r="AU135" s="90">
        <v>0</v>
      </c>
      <c r="AV135" s="90">
        <v>0</v>
      </c>
      <c r="AW135" s="90">
        <v>0</v>
      </c>
      <c r="AX135" s="90">
        <v>0</v>
      </c>
      <c r="AY135" s="90">
        <v>0</v>
      </c>
    </row>
    <row r="136" spans="1:52" ht="31.5" x14ac:dyDescent="0.25">
      <c r="A136" s="79"/>
      <c r="B136" s="83" t="s">
        <v>87</v>
      </c>
      <c r="C136" s="80" t="s">
        <v>1197</v>
      </c>
      <c r="D136" s="80">
        <v>1</v>
      </c>
      <c r="E136" s="80" t="s">
        <v>1360</v>
      </c>
      <c r="F136" s="84" t="s">
        <v>1361</v>
      </c>
      <c r="G136" s="80">
        <v>51103</v>
      </c>
      <c r="H136" s="84" t="s">
        <v>1285</v>
      </c>
      <c r="I136" s="80" t="s">
        <v>56</v>
      </c>
      <c r="J136" s="80" t="s">
        <v>56</v>
      </c>
      <c r="K136" s="80" t="s">
        <v>56</v>
      </c>
      <c r="L136" s="80" t="s">
        <v>1286</v>
      </c>
      <c r="M136" s="85" t="s">
        <v>1362</v>
      </c>
      <c r="N136" s="83" t="s">
        <v>1363</v>
      </c>
      <c r="O136" s="88">
        <v>0</v>
      </c>
      <c r="P136" s="88">
        <v>916837.08</v>
      </c>
      <c r="Q136" s="88">
        <v>0</v>
      </c>
      <c r="R136" s="88">
        <v>366909</v>
      </c>
      <c r="S136" s="88">
        <v>0</v>
      </c>
      <c r="T136" s="81" t="s">
        <v>56</v>
      </c>
      <c r="U136" s="88">
        <v>125100</v>
      </c>
      <c r="V136" s="81" t="s">
        <v>1289</v>
      </c>
      <c r="W136" s="88">
        <v>0</v>
      </c>
      <c r="X136" s="88">
        <v>0</v>
      </c>
      <c r="Y136" s="81" t="s">
        <v>56</v>
      </c>
      <c r="Z136" s="88">
        <v>625300</v>
      </c>
      <c r="AA136" s="81" t="s">
        <v>1289</v>
      </c>
      <c r="AB136" s="88">
        <v>0</v>
      </c>
      <c r="AC136" s="88">
        <v>0</v>
      </c>
      <c r="AD136" s="81" t="s">
        <v>56</v>
      </c>
      <c r="AE136" s="88">
        <v>750300</v>
      </c>
      <c r="AF136" s="81" t="s">
        <v>1289</v>
      </c>
      <c r="AG136" s="88">
        <v>0</v>
      </c>
      <c r="AH136" s="88">
        <v>0</v>
      </c>
      <c r="AI136" s="81" t="s">
        <v>56</v>
      </c>
      <c r="AJ136" s="88">
        <v>625300</v>
      </c>
      <c r="AK136" s="81" t="s">
        <v>1289</v>
      </c>
      <c r="AL136" s="88">
        <v>0</v>
      </c>
      <c r="AM136" s="88">
        <v>0</v>
      </c>
      <c r="AN136" s="81" t="s">
        <v>56</v>
      </c>
      <c r="AO136" s="88">
        <v>375200</v>
      </c>
      <c r="AP136" s="81" t="s">
        <v>1289</v>
      </c>
      <c r="AQ136" s="86">
        <f t="shared" si="4"/>
        <v>0</v>
      </c>
      <c r="AR136" s="89">
        <f t="shared" si="5"/>
        <v>3784946.08</v>
      </c>
      <c r="AS136" s="82" t="s">
        <v>60</v>
      </c>
      <c r="AT136" s="90">
        <v>0</v>
      </c>
      <c r="AU136" s="90">
        <v>0</v>
      </c>
      <c r="AV136" s="90">
        <v>0</v>
      </c>
      <c r="AW136" s="90">
        <v>0</v>
      </c>
      <c r="AX136" s="90">
        <v>0</v>
      </c>
      <c r="AY136" s="90">
        <v>0</v>
      </c>
    </row>
    <row r="137" spans="1:52" s="124" customFormat="1" ht="31.5" x14ac:dyDescent="0.25">
      <c r="B137" s="125" t="s">
        <v>87</v>
      </c>
      <c r="C137" s="126" t="s">
        <v>1197</v>
      </c>
      <c r="D137" s="126">
        <v>1</v>
      </c>
      <c r="E137" s="125" t="s">
        <v>1512</v>
      </c>
      <c r="F137" s="127" t="s">
        <v>1513</v>
      </c>
      <c r="G137" s="126">
        <v>51103</v>
      </c>
      <c r="H137" s="127" t="s">
        <v>1285</v>
      </c>
      <c r="I137" s="125" t="s">
        <v>56</v>
      </c>
      <c r="J137" s="125" t="s">
        <v>56</v>
      </c>
      <c r="K137" s="125" t="s">
        <v>56</v>
      </c>
      <c r="L137" s="126" t="s">
        <v>1286</v>
      </c>
      <c r="M137" s="128" t="s">
        <v>1511</v>
      </c>
      <c r="N137" s="125" t="s">
        <v>1513</v>
      </c>
      <c r="O137" s="119">
        <v>0</v>
      </c>
      <c r="P137" s="119">
        <v>0</v>
      </c>
      <c r="Q137" s="119">
        <v>0</v>
      </c>
      <c r="R137" s="119">
        <v>0</v>
      </c>
      <c r="S137" s="119">
        <v>0</v>
      </c>
      <c r="T137" s="129" t="s">
        <v>56</v>
      </c>
      <c r="U137" s="119">
        <v>0</v>
      </c>
      <c r="V137" s="129" t="s">
        <v>56</v>
      </c>
      <c r="W137" s="119">
        <v>0</v>
      </c>
      <c r="X137" s="119">
        <v>0</v>
      </c>
      <c r="Y137" s="129" t="s">
        <v>56</v>
      </c>
      <c r="Z137" s="119">
        <v>0</v>
      </c>
      <c r="AA137" s="129" t="s">
        <v>56</v>
      </c>
      <c r="AB137" s="119">
        <v>0</v>
      </c>
      <c r="AC137" s="119">
        <v>0</v>
      </c>
      <c r="AD137" s="129" t="s">
        <v>56</v>
      </c>
      <c r="AE137" s="119">
        <v>0</v>
      </c>
      <c r="AF137" s="129" t="s">
        <v>56</v>
      </c>
      <c r="AG137" s="119">
        <v>0</v>
      </c>
      <c r="AH137" s="119">
        <v>0</v>
      </c>
      <c r="AI137" s="129" t="s">
        <v>56</v>
      </c>
      <c r="AJ137" s="119">
        <v>0</v>
      </c>
      <c r="AK137" s="129" t="s">
        <v>56</v>
      </c>
      <c r="AL137" s="119">
        <v>0</v>
      </c>
      <c r="AM137" s="119">
        <v>0</v>
      </c>
      <c r="AN137" s="129" t="s">
        <v>56</v>
      </c>
      <c r="AO137" s="119">
        <v>500000</v>
      </c>
      <c r="AP137" s="129" t="s">
        <v>1293</v>
      </c>
      <c r="AQ137" s="119">
        <f t="shared" si="4"/>
        <v>0</v>
      </c>
      <c r="AR137" s="120">
        <f t="shared" si="5"/>
        <v>500000</v>
      </c>
      <c r="AS137" s="130" t="s">
        <v>60</v>
      </c>
      <c r="AT137" s="119">
        <v>0</v>
      </c>
      <c r="AU137" s="119">
        <v>0</v>
      </c>
      <c r="AV137" s="119">
        <v>0</v>
      </c>
      <c r="AW137" s="119">
        <v>0</v>
      </c>
      <c r="AX137" s="119">
        <v>0</v>
      </c>
      <c r="AY137" s="119">
        <v>0</v>
      </c>
      <c r="AZ137" s="123" t="s">
        <v>1582</v>
      </c>
    </row>
    <row r="138" spans="1:52" ht="31.5" x14ac:dyDescent="0.25">
      <c r="A138" s="79"/>
      <c r="B138" s="83" t="s">
        <v>52</v>
      </c>
      <c r="C138" s="80" t="s">
        <v>1197</v>
      </c>
      <c r="D138" s="80">
        <v>1</v>
      </c>
      <c r="E138" s="80" t="s">
        <v>1384</v>
      </c>
      <c r="F138" s="84" t="s">
        <v>1385</v>
      </c>
      <c r="G138" s="80">
        <v>51103</v>
      </c>
      <c r="H138" s="84" t="s">
        <v>1285</v>
      </c>
      <c r="I138" s="80" t="s">
        <v>1286</v>
      </c>
      <c r="J138" s="80" t="s">
        <v>1505</v>
      </c>
      <c r="K138" s="80" t="s">
        <v>1386</v>
      </c>
      <c r="L138" s="80" t="s">
        <v>56</v>
      </c>
      <c r="M138" s="83" t="s">
        <v>56</v>
      </c>
      <c r="N138" s="83" t="s">
        <v>56</v>
      </c>
      <c r="O138" s="88">
        <v>0</v>
      </c>
      <c r="P138" s="86">
        <v>0</v>
      </c>
      <c r="Q138" s="88">
        <v>0</v>
      </c>
      <c r="R138" s="88">
        <v>0</v>
      </c>
      <c r="S138" s="88">
        <v>32700</v>
      </c>
      <c r="T138" s="81" t="s">
        <v>1387</v>
      </c>
      <c r="U138" s="88">
        <v>0</v>
      </c>
      <c r="V138" s="81" t="s">
        <v>56</v>
      </c>
      <c r="W138" s="88">
        <v>0</v>
      </c>
      <c r="X138" s="88">
        <v>0</v>
      </c>
      <c r="Y138" s="81" t="s">
        <v>56</v>
      </c>
      <c r="Z138" s="88">
        <v>0</v>
      </c>
      <c r="AA138" s="81" t="s">
        <v>56</v>
      </c>
      <c r="AB138" s="88">
        <v>0</v>
      </c>
      <c r="AC138" s="88">
        <v>0</v>
      </c>
      <c r="AD138" s="81" t="s">
        <v>56</v>
      </c>
      <c r="AE138" s="88">
        <v>0</v>
      </c>
      <c r="AF138" s="81" t="s">
        <v>56</v>
      </c>
      <c r="AG138" s="88">
        <v>0</v>
      </c>
      <c r="AH138" s="88">
        <v>0</v>
      </c>
      <c r="AI138" s="81" t="s">
        <v>56</v>
      </c>
      <c r="AJ138" s="88">
        <v>0</v>
      </c>
      <c r="AK138" s="81" t="s">
        <v>56</v>
      </c>
      <c r="AL138" s="88">
        <v>0</v>
      </c>
      <c r="AM138" s="88">
        <v>0</v>
      </c>
      <c r="AN138" s="81" t="s">
        <v>56</v>
      </c>
      <c r="AO138" s="88">
        <v>0</v>
      </c>
      <c r="AP138" s="81" t="s">
        <v>56</v>
      </c>
      <c r="AQ138" s="86">
        <f t="shared" si="4"/>
        <v>32700</v>
      </c>
      <c r="AR138" s="89">
        <f t="shared" si="5"/>
        <v>0</v>
      </c>
      <c r="AS138" s="82" t="s">
        <v>60</v>
      </c>
      <c r="AT138" s="90">
        <v>0</v>
      </c>
      <c r="AU138" s="90">
        <v>0</v>
      </c>
      <c r="AV138" s="90">
        <v>0</v>
      </c>
      <c r="AW138" s="90">
        <v>0</v>
      </c>
      <c r="AX138" s="90">
        <v>0</v>
      </c>
      <c r="AY138" s="90">
        <v>0</v>
      </c>
    </row>
    <row r="139" spans="1:52" ht="31.5" x14ac:dyDescent="0.25">
      <c r="A139" s="79"/>
      <c r="B139" s="83" t="s">
        <v>52</v>
      </c>
      <c r="C139" s="80" t="s">
        <v>1197</v>
      </c>
      <c r="D139" s="80">
        <v>1</v>
      </c>
      <c r="E139" s="80" t="s">
        <v>1384</v>
      </c>
      <c r="F139" s="84" t="s">
        <v>1391</v>
      </c>
      <c r="G139" s="80">
        <v>51103</v>
      </c>
      <c r="H139" s="84" t="s">
        <v>1285</v>
      </c>
      <c r="I139" s="80" t="s">
        <v>56</v>
      </c>
      <c r="J139" s="80" t="s">
        <v>56</v>
      </c>
      <c r="K139" s="80" t="s">
        <v>56</v>
      </c>
      <c r="L139" s="80" t="s">
        <v>1286</v>
      </c>
      <c r="M139" s="85" t="s">
        <v>1392</v>
      </c>
      <c r="N139" s="83" t="s">
        <v>1393</v>
      </c>
      <c r="O139" s="88">
        <v>0</v>
      </c>
      <c r="P139" s="88">
        <v>814473.24</v>
      </c>
      <c r="Q139" s="88">
        <v>0</v>
      </c>
      <c r="R139" s="88">
        <v>635200</v>
      </c>
      <c r="S139" s="88">
        <v>0</v>
      </c>
      <c r="T139" s="81" t="s">
        <v>56</v>
      </c>
      <c r="U139" s="88">
        <v>1993100</v>
      </c>
      <c r="V139" s="81" t="s">
        <v>1289</v>
      </c>
      <c r="W139" s="88">
        <v>0</v>
      </c>
      <c r="X139" s="88">
        <v>0</v>
      </c>
      <c r="Y139" s="81" t="s">
        <v>56</v>
      </c>
      <c r="Z139" s="88">
        <v>472000</v>
      </c>
      <c r="AA139" s="81" t="s">
        <v>1289</v>
      </c>
      <c r="AB139" s="88">
        <v>0</v>
      </c>
      <c r="AC139" s="88">
        <v>0</v>
      </c>
      <c r="AD139" s="81" t="s">
        <v>56</v>
      </c>
      <c r="AE139" s="88">
        <v>283400</v>
      </c>
      <c r="AF139" s="81" t="s">
        <v>1289</v>
      </c>
      <c r="AG139" s="88">
        <v>0</v>
      </c>
      <c r="AH139" s="88">
        <v>0</v>
      </c>
      <c r="AI139" s="81" t="s">
        <v>56</v>
      </c>
      <c r="AJ139" s="88">
        <v>0</v>
      </c>
      <c r="AK139" s="81" t="s">
        <v>56</v>
      </c>
      <c r="AL139" s="88">
        <v>0</v>
      </c>
      <c r="AM139" s="88">
        <v>0</v>
      </c>
      <c r="AN139" s="81" t="s">
        <v>56</v>
      </c>
      <c r="AO139" s="88">
        <v>0</v>
      </c>
      <c r="AP139" s="81" t="s">
        <v>56</v>
      </c>
      <c r="AQ139" s="86">
        <f t="shared" si="4"/>
        <v>0</v>
      </c>
      <c r="AR139" s="89">
        <f t="shared" si="5"/>
        <v>4198173.24</v>
      </c>
      <c r="AS139" s="82" t="s">
        <v>60</v>
      </c>
      <c r="AT139" s="90">
        <v>0</v>
      </c>
      <c r="AU139" s="90">
        <v>0</v>
      </c>
      <c r="AV139" s="90">
        <v>0</v>
      </c>
      <c r="AW139" s="90">
        <v>0</v>
      </c>
      <c r="AX139" s="90">
        <v>0</v>
      </c>
      <c r="AY139" s="90">
        <v>0</v>
      </c>
    </row>
    <row r="140" spans="1:52" ht="31.5" x14ac:dyDescent="0.25">
      <c r="A140" s="79"/>
      <c r="B140" s="83" t="s">
        <v>87</v>
      </c>
      <c r="C140" s="80" t="s">
        <v>1197</v>
      </c>
      <c r="D140" s="80">
        <v>1</v>
      </c>
      <c r="E140" s="80" t="s">
        <v>1412</v>
      </c>
      <c r="F140" s="84" t="s">
        <v>1413</v>
      </c>
      <c r="G140" s="80">
        <v>51103</v>
      </c>
      <c r="H140" s="84" t="s">
        <v>1285</v>
      </c>
      <c r="I140" s="80" t="s">
        <v>56</v>
      </c>
      <c r="J140" s="80" t="s">
        <v>56</v>
      </c>
      <c r="K140" s="80" t="s">
        <v>56</v>
      </c>
      <c r="L140" s="80" t="s">
        <v>1286</v>
      </c>
      <c r="M140" s="85" t="s">
        <v>1414</v>
      </c>
      <c r="N140" s="83" t="s">
        <v>1415</v>
      </c>
      <c r="O140" s="88">
        <v>0</v>
      </c>
      <c r="P140" s="88">
        <v>412726.61</v>
      </c>
      <c r="Q140" s="88">
        <v>0</v>
      </c>
      <c r="R140" s="88">
        <v>150000</v>
      </c>
      <c r="S140" s="88">
        <v>0</v>
      </c>
      <c r="T140" s="81" t="s">
        <v>56</v>
      </c>
      <c r="U140" s="88">
        <v>45000</v>
      </c>
      <c r="V140" s="81" t="s">
        <v>1289</v>
      </c>
      <c r="W140" s="88">
        <v>0</v>
      </c>
      <c r="X140" s="88">
        <v>0</v>
      </c>
      <c r="Y140" s="81" t="s">
        <v>56</v>
      </c>
      <c r="Z140" s="88">
        <v>225000</v>
      </c>
      <c r="AA140" s="81" t="s">
        <v>1289</v>
      </c>
      <c r="AB140" s="88">
        <v>0</v>
      </c>
      <c r="AC140" s="88">
        <v>0</v>
      </c>
      <c r="AD140" s="81" t="s">
        <v>56</v>
      </c>
      <c r="AE140" s="88">
        <v>270000</v>
      </c>
      <c r="AF140" s="81" t="s">
        <v>1289</v>
      </c>
      <c r="AG140" s="88">
        <v>0</v>
      </c>
      <c r="AH140" s="88">
        <v>0</v>
      </c>
      <c r="AI140" s="81" t="s">
        <v>56</v>
      </c>
      <c r="AJ140" s="88">
        <v>225000</v>
      </c>
      <c r="AK140" s="81" t="s">
        <v>1289</v>
      </c>
      <c r="AL140" s="88">
        <v>0</v>
      </c>
      <c r="AM140" s="88">
        <v>0</v>
      </c>
      <c r="AN140" s="81" t="s">
        <v>56</v>
      </c>
      <c r="AO140" s="88">
        <v>135000</v>
      </c>
      <c r="AP140" s="81" t="s">
        <v>1289</v>
      </c>
      <c r="AQ140" s="86">
        <f t="shared" si="4"/>
        <v>0</v>
      </c>
      <c r="AR140" s="89">
        <f t="shared" si="5"/>
        <v>1462726.6099999999</v>
      </c>
      <c r="AS140" s="82" t="s">
        <v>60</v>
      </c>
      <c r="AT140" s="90">
        <v>0</v>
      </c>
      <c r="AU140" s="90">
        <v>0</v>
      </c>
      <c r="AV140" s="90">
        <v>0</v>
      </c>
      <c r="AW140" s="90">
        <v>0</v>
      </c>
      <c r="AX140" s="90">
        <v>0</v>
      </c>
      <c r="AY140" s="90">
        <v>0</v>
      </c>
    </row>
    <row r="141" spans="1:52" ht="15.75" x14ac:dyDescent="0.25">
      <c r="A141" s="79"/>
      <c r="B141" s="83" t="s">
        <v>52</v>
      </c>
      <c r="C141" s="80" t="s">
        <v>1197</v>
      </c>
      <c r="D141" s="80">
        <v>1</v>
      </c>
      <c r="E141" s="80" t="s">
        <v>1420</v>
      </c>
      <c r="F141" s="84" t="s">
        <v>1421</v>
      </c>
      <c r="G141" s="80">
        <v>51103</v>
      </c>
      <c r="H141" s="84" t="s">
        <v>1285</v>
      </c>
      <c r="I141" s="80" t="s">
        <v>56</v>
      </c>
      <c r="J141" s="80" t="s">
        <v>56</v>
      </c>
      <c r="K141" s="80" t="s">
        <v>56</v>
      </c>
      <c r="L141" s="80" t="s">
        <v>1286</v>
      </c>
      <c r="M141" s="85" t="s">
        <v>1422</v>
      </c>
      <c r="N141" s="83" t="s">
        <v>1289</v>
      </c>
      <c r="O141" s="88">
        <v>0</v>
      </c>
      <c r="P141" s="88">
        <v>834826</v>
      </c>
      <c r="Q141" s="88">
        <v>0</v>
      </c>
      <c r="R141" s="88">
        <v>1074401.79</v>
      </c>
      <c r="S141" s="88">
        <v>0</v>
      </c>
      <c r="T141" s="81" t="s">
        <v>56</v>
      </c>
      <c r="U141" s="88">
        <v>1418900</v>
      </c>
      <c r="V141" s="81" t="s">
        <v>1289</v>
      </c>
      <c r="W141" s="88">
        <v>0</v>
      </c>
      <c r="X141" s="88">
        <v>0</v>
      </c>
      <c r="Y141" s="81" t="s">
        <v>56</v>
      </c>
      <c r="Z141" s="88">
        <v>296300</v>
      </c>
      <c r="AA141" s="81" t="s">
        <v>1289</v>
      </c>
      <c r="AB141" s="88">
        <v>0</v>
      </c>
      <c r="AC141" s="88">
        <v>0</v>
      </c>
      <c r="AD141" s="81" t="s">
        <v>56</v>
      </c>
      <c r="AE141" s="88">
        <v>196000</v>
      </c>
      <c r="AF141" s="81" t="s">
        <v>1289</v>
      </c>
      <c r="AG141" s="88">
        <v>0</v>
      </c>
      <c r="AH141" s="88">
        <v>0</v>
      </c>
      <c r="AI141" s="81" t="s">
        <v>56</v>
      </c>
      <c r="AJ141" s="88">
        <v>48800</v>
      </c>
      <c r="AK141" s="81" t="s">
        <v>1289</v>
      </c>
      <c r="AL141" s="88">
        <v>0</v>
      </c>
      <c r="AM141" s="88">
        <v>0</v>
      </c>
      <c r="AN141" s="81" t="s">
        <v>56</v>
      </c>
      <c r="AO141" s="88">
        <v>0</v>
      </c>
      <c r="AP141" s="81" t="s">
        <v>56</v>
      </c>
      <c r="AQ141" s="86">
        <f t="shared" si="4"/>
        <v>0</v>
      </c>
      <c r="AR141" s="89">
        <f t="shared" si="5"/>
        <v>3869227.79</v>
      </c>
      <c r="AS141" s="82" t="s">
        <v>60</v>
      </c>
      <c r="AT141" s="90">
        <v>0</v>
      </c>
      <c r="AU141" s="90">
        <v>0</v>
      </c>
      <c r="AV141" s="90">
        <v>0</v>
      </c>
      <c r="AW141" s="90">
        <v>0</v>
      </c>
      <c r="AX141" s="90">
        <v>0</v>
      </c>
      <c r="AY141" s="90">
        <v>0</v>
      </c>
    </row>
    <row r="142" spans="1:52" ht="15.75" x14ac:dyDescent="0.25">
      <c r="A142" s="79"/>
      <c r="B142" s="83" t="s">
        <v>87</v>
      </c>
      <c r="C142" s="80" t="s">
        <v>1197</v>
      </c>
      <c r="D142" s="80">
        <v>1</v>
      </c>
      <c r="E142" s="80" t="s">
        <v>1420</v>
      </c>
      <c r="F142" s="84" t="s">
        <v>1421</v>
      </c>
      <c r="G142" s="80">
        <v>51103</v>
      </c>
      <c r="H142" s="84" t="s">
        <v>1285</v>
      </c>
      <c r="I142" s="80" t="s">
        <v>56</v>
      </c>
      <c r="J142" s="80" t="s">
        <v>56</v>
      </c>
      <c r="K142" s="80" t="s">
        <v>56</v>
      </c>
      <c r="L142" s="80" t="s">
        <v>1286</v>
      </c>
      <c r="M142" s="85" t="s">
        <v>1422</v>
      </c>
      <c r="N142" s="83" t="s">
        <v>1289</v>
      </c>
      <c r="O142" s="88">
        <v>0</v>
      </c>
      <c r="P142" s="88">
        <v>0</v>
      </c>
      <c r="Q142" s="88">
        <v>0</v>
      </c>
      <c r="R142" s="88">
        <v>0</v>
      </c>
      <c r="S142" s="88">
        <v>0</v>
      </c>
      <c r="T142" s="81" t="s">
        <v>56</v>
      </c>
      <c r="U142" s="88">
        <v>2100</v>
      </c>
      <c r="V142" s="81" t="s">
        <v>1289</v>
      </c>
      <c r="W142" s="88">
        <v>0</v>
      </c>
      <c r="X142" s="88">
        <v>0</v>
      </c>
      <c r="Y142" s="81" t="s">
        <v>56</v>
      </c>
      <c r="Z142" s="88">
        <v>13000</v>
      </c>
      <c r="AA142" s="81" t="s">
        <v>1289</v>
      </c>
      <c r="AB142" s="88">
        <v>0</v>
      </c>
      <c r="AC142" s="88">
        <v>0</v>
      </c>
      <c r="AD142" s="81" t="s">
        <v>56</v>
      </c>
      <c r="AE142" s="88">
        <v>25100</v>
      </c>
      <c r="AF142" s="81" t="s">
        <v>1289</v>
      </c>
      <c r="AG142" s="88">
        <v>0</v>
      </c>
      <c r="AH142" s="88">
        <v>0</v>
      </c>
      <c r="AI142" s="81" t="s">
        <v>56</v>
      </c>
      <c r="AJ142" s="88">
        <v>25500</v>
      </c>
      <c r="AK142" s="81" t="s">
        <v>1289</v>
      </c>
      <c r="AL142" s="88">
        <v>0</v>
      </c>
      <c r="AM142" s="88">
        <v>0</v>
      </c>
      <c r="AN142" s="81" t="s">
        <v>56</v>
      </c>
      <c r="AO142" s="88">
        <v>18800</v>
      </c>
      <c r="AP142" s="81" t="s">
        <v>1289</v>
      </c>
      <c r="AQ142" s="86">
        <f t="shared" si="4"/>
        <v>0</v>
      </c>
      <c r="AR142" s="89">
        <f t="shared" si="5"/>
        <v>84500</v>
      </c>
      <c r="AS142" s="82" t="s">
        <v>60</v>
      </c>
      <c r="AT142" s="90">
        <v>0</v>
      </c>
      <c r="AU142" s="90">
        <v>0</v>
      </c>
      <c r="AV142" s="90">
        <v>0</v>
      </c>
      <c r="AW142" s="90">
        <v>0</v>
      </c>
      <c r="AX142" s="90">
        <v>0</v>
      </c>
      <c r="AY142" s="90">
        <v>0</v>
      </c>
    </row>
    <row r="143" spans="1:52" ht="15.75" x14ac:dyDescent="0.25">
      <c r="A143" s="79"/>
      <c r="B143" s="83" t="s">
        <v>87</v>
      </c>
      <c r="C143" s="80" t="s">
        <v>1197</v>
      </c>
      <c r="D143" s="80">
        <v>1</v>
      </c>
      <c r="E143" s="80" t="s">
        <v>1315</v>
      </c>
      <c r="F143" s="84" t="s">
        <v>1316</v>
      </c>
      <c r="G143" s="80">
        <v>51103</v>
      </c>
      <c r="H143" s="84" t="s">
        <v>1285</v>
      </c>
      <c r="I143" s="80" t="s">
        <v>56</v>
      </c>
      <c r="J143" s="80" t="s">
        <v>56</v>
      </c>
      <c r="K143" s="80" t="s">
        <v>56</v>
      </c>
      <c r="L143" s="80" t="s">
        <v>1286</v>
      </c>
      <c r="M143" s="85" t="s">
        <v>1317</v>
      </c>
      <c r="N143" s="83" t="s">
        <v>1318</v>
      </c>
      <c r="O143" s="88">
        <v>0</v>
      </c>
      <c r="P143" s="88">
        <v>87500</v>
      </c>
      <c r="Q143" s="88"/>
      <c r="R143" s="88">
        <v>0</v>
      </c>
      <c r="S143" s="88">
        <v>0</v>
      </c>
      <c r="T143" s="81" t="s">
        <v>56</v>
      </c>
      <c r="U143" s="88">
        <v>0</v>
      </c>
      <c r="V143" s="81" t="s">
        <v>56</v>
      </c>
      <c r="W143" s="88">
        <v>0</v>
      </c>
      <c r="X143" s="88">
        <v>0</v>
      </c>
      <c r="Y143" s="81" t="s">
        <v>56</v>
      </c>
      <c r="Z143" s="88">
        <v>0</v>
      </c>
      <c r="AA143" s="81" t="s">
        <v>56</v>
      </c>
      <c r="AB143" s="88">
        <v>0</v>
      </c>
      <c r="AC143" s="88">
        <v>0</v>
      </c>
      <c r="AD143" s="81" t="s">
        <v>56</v>
      </c>
      <c r="AE143" s="88">
        <v>262500</v>
      </c>
      <c r="AF143" s="81" t="s">
        <v>1293</v>
      </c>
      <c r="AG143" s="88">
        <v>0</v>
      </c>
      <c r="AH143" s="88">
        <v>0</v>
      </c>
      <c r="AI143" s="81" t="s">
        <v>56</v>
      </c>
      <c r="AJ143" s="88">
        <v>0</v>
      </c>
      <c r="AK143" s="81" t="s">
        <v>56</v>
      </c>
      <c r="AL143" s="88">
        <v>0</v>
      </c>
      <c r="AM143" s="88">
        <v>0</v>
      </c>
      <c r="AN143" s="81" t="s">
        <v>56</v>
      </c>
      <c r="AO143" s="88">
        <v>0</v>
      </c>
      <c r="AP143" s="81" t="s">
        <v>56</v>
      </c>
      <c r="AQ143" s="86">
        <f t="shared" si="4"/>
        <v>0</v>
      </c>
      <c r="AR143" s="89">
        <f t="shared" si="5"/>
        <v>350000</v>
      </c>
      <c r="AS143" s="82" t="s">
        <v>60</v>
      </c>
      <c r="AT143" s="90">
        <v>0</v>
      </c>
      <c r="AU143" s="90">
        <v>0</v>
      </c>
      <c r="AV143" s="90">
        <v>0</v>
      </c>
      <c r="AW143" s="90">
        <v>0</v>
      </c>
      <c r="AX143" s="90">
        <v>0</v>
      </c>
      <c r="AY143" s="90">
        <v>0</v>
      </c>
    </row>
    <row r="144" spans="1:52" ht="47.25" x14ac:dyDescent="0.25">
      <c r="A144" s="79"/>
      <c r="B144" s="83" t="s">
        <v>52</v>
      </c>
      <c r="C144" s="80" t="s">
        <v>1197</v>
      </c>
      <c r="D144" s="80">
        <v>1</v>
      </c>
      <c r="E144" s="80" t="s">
        <v>1355</v>
      </c>
      <c r="F144" s="84" t="s">
        <v>1356</v>
      </c>
      <c r="G144" s="80">
        <v>51103</v>
      </c>
      <c r="H144" s="84" t="s">
        <v>1285</v>
      </c>
      <c r="I144" s="80" t="s">
        <v>1286</v>
      </c>
      <c r="J144" s="80" t="s">
        <v>1357</v>
      </c>
      <c r="K144" s="80" t="s">
        <v>1358</v>
      </c>
      <c r="L144" s="80" t="s">
        <v>56</v>
      </c>
      <c r="M144" s="83" t="s">
        <v>56</v>
      </c>
      <c r="N144" s="83" t="s">
        <v>56</v>
      </c>
      <c r="O144" s="88">
        <v>0</v>
      </c>
      <c r="P144" s="88">
        <v>0</v>
      </c>
      <c r="Q144" s="88">
        <v>0</v>
      </c>
      <c r="R144" s="88">
        <v>0</v>
      </c>
      <c r="S144" s="88">
        <v>146900</v>
      </c>
      <c r="T144" s="81" t="s">
        <v>1359</v>
      </c>
      <c r="U144" s="88">
        <v>0</v>
      </c>
      <c r="V144" s="81" t="s">
        <v>56</v>
      </c>
      <c r="W144" s="88">
        <v>0</v>
      </c>
      <c r="X144" s="88">
        <v>0</v>
      </c>
      <c r="Y144" s="81" t="s">
        <v>56</v>
      </c>
      <c r="Z144" s="88">
        <v>0</v>
      </c>
      <c r="AA144" s="81" t="s">
        <v>56</v>
      </c>
      <c r="AB144" s="88">
        <v>0</v>
      </c>
      <c r="AC144" s="88">
        <v>0</v>
      </c>
      <c r="AD144" s="81" t="s">
        <v>56</v>
      </c>
      <c r="AE144" s="88">
        <v>0</v>
      </c>
      <c r="AF144" s="81" t="s">
        <v>56</v>
      </c>
      <c r="AG144" s="88">
        <v>0</v>
      </c>
      <c r="AH144" s="88">
        <v>0</v>
      </c>
      <c r="AI144" s="81" t="s">
        <v>56</v>
      </c>
      <c r="AJ144" s="88">
        <v>0</v>
      </c>
      <c r="AK144" s="81" t="s">
        <v>56</v>
      </c>
      <c r="AL144" s="88">
        <v>0</v>
      </c>
      <c r="AM144" s="88">
        <v>0</v>
      </c>
      <c r="AN144" s="81" t="s">
        <v>56</v>
      </c>
      <c r="AO144" s="88">
        <v>0</v>
      </c>
      <c r="AP144" s="81" t="s">
        <v>56</v>
      </c>
      <c r="AQ144" s="86">
        <f t="shared" si="4"/>
        <v>146900</v>
      </c>
      <c r="AR144" s="89">
        <f t="shared" si="5"/>
        <v>0</v>
      </c>
      <c r="AS144" s="82" t="s">
        <v>60</v>
      </c>
      <c r="AT144" s="90">
        <v>0</v>
      </c>
      <c r="AU144" s="90">
        <v>0</v>
      </c>
      <c r="AV144" s="90">
        <v>0</v>
      </c>
      <c r="AW144" s="90">
        <v>0</v>
      </c>
      <c r="AX144" s="90">
        <v>0</v>
      </c>
      <c r="AY144" s="90">
        <v>0</v>
      </c>
    </row>
    <row r="145" spans="1:51" ht="63" x14ac:dyDescent="0.25">
      <c r="A145" s="79"/>
      <c r="B145" s="83" t="s">
        <v>65</v>
      </c>
      <c r="C145" s="80" t="s">
        <v>1197</v>
      </c>
      <c r="D145" s="80">
        <v>2</v>
      </c>
      <c r="E145" s="80" t="s">
        <v>1222</v>
      </c>
      <c r="F145" s="84" t="s">
        <v>69</v>
      </c>
      <c r="G145" s="80">
        <v>52100</v>
      </c>
      <c r="H145" s="84" t="s">
        <v>1209</v>
      </c>
      <c r="I145" s="80" t="s">
        <v>56</v>
      </c>
      <c r="J145" s="80" t="s">
        <v>56</v>
      </c>
      <c r="K145" s="80" t="s">
        <v>56</v>
      </c>
      <c r="L145" s="80" t="s">
        <v>57</v>
      </c>
      <c r="M145" s="85" t="s">
        <v>1223</v>
      </c>
      <c r="N145" s="83" t="s">
        <v>69</v>
      </c>
      <c r="O145" s="88">
        <v>0</v>
      </c>
      <c r="P145" s="88">
        <v>7532.26</v>
      </c>
      <c r="Q145" s="88">
        <v>0</v>
      </c>
      <c r="R145" s="88">
        <v>13847.3</v>
      </c>
      <c r="S145" s="88">
        <v>0</v>
      </c>
      <c r="T145" s="81" t="s">
        <v>56</v>
      </c>
      <c r="U145" s="88">
        <v>3600</v>
      </c>
      <c r="V145" s="81" t="s">
        <v>1224</v>
      </c>
      <c r="W145" s="88">
        <v>0</v>
      </c>
      <c r="X145" s="88">
        <v>0</v>
      </c>
      <c r="Y145" s="81" t="s">
        <v>56</v>
      </c>
      <c r="Z145" s="88">
        <v>4000</v>
      </c>
      <c r="AA145" s="81" t="s">
        <v>1225</v>
      </c>
      <c r="AB145" s="88">
        <v>0</v>
      </c>
      <c r="AC145" s="88">
        <v>0</v>
      </c>
      <c r="AD145" s="81" t="s">
        <v>56</v>
      </c>
      <c r="AE145" s="88">
        <v>900</v>
      </c>
      <c r="AF145" s="81" t="s">
        <v>1226</v>
      </c>
      <c r="AG145" s="88">
        <v>0</v>
      </c>
      <c r="AH145" s="88">
        <v>0</v>
      </c>
      <c r="AI145" s="81" t="s">
        <v>56</v>
      </c>
      <c r="AJ145" s="88">
        <v>0</v>
      </c>
      <c r="AK145" s="81" t="s">
        <v>56</v>
      </c>
      <c r="AL145" s="88">
        <v>0</v>
      </c>
      <c r="AM145" s="88">
        <v>0</v>
      </c>
      <c r="AN145" s="81" t="s">
        <v>56</v>
      </c>
      <c r="AO145" s="88">
        <v>0</v>
      </c>
      <c r="AP145" s="81" t="s">
        <v>56</v>
      </c>
      <c r="AQ145" s="86">
        <f t="shared" si="4"/>
        <v>0</v>
      </c>
      <c r="AR145" s="89">
        <f t="shared" si="5"/>
        <v>29879.559999999998</v>
      </c>
      <c r="AS145" s="82" t="s">
        <v>60</v>
      </c>
      <c r="AT145" s="90">
        <v>0</v>
      </c>
      <c r="AU145" s="90">
        <v>0</v>
      </c>
      <c r="AV145" s="90">
        <v>0</v>
      </c>
      <c r="AW145" s="90">
        <v>0</v>
      </c>
      <c r="AX145" s="90">
        <v>0</v>
      </c>
      <c r="AY145" s="90">
        <v>0</v>
      </c>
    </row>
    <row r="146" spans="1:51" ht="47.25" x14ac:dyDescent="0.25">
      <c r="A146" s="79"/>
      <c r="B146" s="83" t="s">
        <v>51</v>
      </c>
      <c r="C146" s="80" t="s">
        <v>1197</v>
      </c>
      <c r="D146" s="80">
        <v>1</v>
      </c>
      <c r="E146" s="80" t="s">
        <v>1214</v>
      </c>
      <c r="F146" s="84" t="s">
        <v>54</v>
      </c>
      <c r="G146" s="80">
        <v>52100</v>
      </c>
      <c r="H146" s="84" t="s">
        <v>1209</v>
      </c>
      <c r="I146" s="80" t="s">
        <v>56</v>
      </c>
      <c r="J146" s="80" t="s">
        <v>56</v>
      </c>
      <c r="K146" s="80" t="s">
        <v>56</v>
      </c>
      <c r="L146" s="80" t="s">
        <v>61</v>
      </c>
      <c r="M146" s="85" t="s">
        <v>1215</v>
      </c>
      <c r="N146" s="83" t="s">
        <v>63</v>
      </c>
      <c r="O146" s="88">
        <v>0</v>
      </c>
      <c r="P146" s="88">
        <v>680.68</v>
      </c>
      <c r="Q146" s="88">
        <v>0</v>
      </c>
      <c r="R146" s="88">
        <v>30000</v>
      </c>
      <c r="S146" s="88">
        <v>0</v>
      </c>
      <c r="T146" s="81" t="s">
        <v>56</v>
      </c>
      <c r="U146" s="88">
        <v>18600</v>
      </c>
      <c r="V146" s="81" t="s">
        <v>1216</v>
      </c>
      <c r="W146" s="88">
        <v>0</v>
      </c>
      <c r="X146" s="88">
        <v>0</v>
      </c>
      <c r="Y146" s="81" t="s">
        <v>56</v>
      </c>
      <c r="Z146" s="88">
        <v>0</v>
      </c>
      <c r="AA146" s="81" t="s">
        <v>56</v>
      </c>
      <c r="AB146" s="88">
        <v>0</v>
      </c>
      <c r="AC146" s="88">
        <v>0</v>
      </c>
      <c r="AD146" s="81" t="s">
        <v>56</v>
      </c>
      <c r="AE146" s="88">
        <v>0</v>
      </c>
      <c r="AF146" s="81" t="s">
        <v>56</v>
      </c>
      <c r="AG146" s="88">
        <v>0</v>
      </c>
      <c r="AH146" s="88">
        <v>0</v>
      </c>
      <c r="AI146" s="81" t="s">
        <v>56</v>
      </c>
      <c r="AJ146" s="88">
        <v>0</v>
      </c>
      <c r="AK146" s="81" t="s">
        <v>56</v>
      </c>
      <c r="AL146" s="88">
        <v>0</v>
      </c>
      <c r="AM146" s="88">
        <v>0</v>
      </c>
      <c r="AN146" s="81" t="s">
        <v>56</v>
      </c>
      <c r="AO146" s="88">
        <v>0</v>
      </c>
      <c r="AP146" s="81" t="s">
        <v>56</v>
      </c>
      <c r="AQ146" s="86">
        <f t="shared" si="4"/>
        <v>0</v>
      </c>
      <c r="AR146" s="89">
        <f t="shared" si="5"/>
        <v>49280.68</v>
      </c>
      <c r="AS146" s="82" t="s">
        <v>60</v>
      </c>
      <c r="AT146" s="90">
        <v>0</v>
      </c>
      <c r="AU146" s="90">
        <v>0</v>
      </c>
      <c r="AV146" s="90">
        <v>0</v>
      </c>
      <c r="AW146" s="90">
        <v>0</v>
      </c>
      <c r="AX146" s="90">
        <v>0</v>
      </c>
      <c r="AY146" s="90">
        <v>0</v>
      </c>
    </row>
    <row r="147" spans="1:51" ht="47.25" x14ac:dyDescent="0.25">
      <c r="A147" s="79"/>
      <c r="B147" s="83" t="s">
        <v>51</v>
      </c>
      <c r="C147" s="80" t="s">
        <v>1197</v>
      </c>
      <c r="D147" s="80">
        <v>2</v>
      </c>
      <c r="E147" s="80" t="s">
        <v>1214</v>
      </c>
      <c r="F147" s="84" t="s">
        <v>54</v>
      </c>
      <c r="G147" s="80">
        <v>52100</v>
      </c>
      <c r="H147" s="84" t="s">
        <v>1209</v>
      </c>
      <c r="I147" s="80" t="s">
        <v>56</v>
      </c>
      <c r="J147" s="80" t="s">
        <v>56</v>
      </c>
      <c r="K147" s="80" t="s">
        <v>56</v>
      </c>
      <c r="L147" s="80" t="s">
        <v>57</v>
      </c>
      <c r="M147" s="85" t="s">
        <v>1227</v>
      </c>
      <c r="N147" s="83" t="s">
        <v>141</v>
      </c>
      <c r="O147" s="88">
        <v>0</v>
      </c>
      <c r="P147" s="88">
        <v>5236.91</v>
      </c>
      <c r="Q147" s="88">
        <v>0</v>
      </c>
      <c r="R147" s="88">
        <v>12300</v>
      </c>
      <c r="S147" s="88">
        <v>0</v>
      </c>
      <c r="T147" s="81" t="s">
        <v>56</v>
      </c>
      <c r="U147" s="88">
        <v>2700</v>
      </c>
      <c r="V147" s="81" t="s">
        <v>1228</v>
      </c>
      <c r="W147" s="88">
        <v>0</v>
      </c>
      <c r="X147" s="88">
        <v>0</v>
      </c>
      <c r="Y147" s="81" t="s">
        <v>56</v>
      </c>
      <c r="Z147" s="88">
        <v>3700</v>
      </c>
      <c r="AA147" s="81" t="s">
        <v>1229</v>
      </c>
      <c r="AB147" s="88">
        <v>0</v>
      </c>
      <c r="AC147" s="88">
        <v>0</v>
      </c>
      <c r="AD147" s="81" t="s">
        <v>56</v>
      </c>
      <c r="AE147" s="88">
        <v>0</v>
      </c>
      <c r="AF147" s="81" t="s">
        <v>56</v>
      </c>
      <c r="AG147" s="88">
        <v>0</v>
      </c>
      <c r="AH147" s="88">
        <v>0</v>
      </c>
      <c r="AI147" s="81" t="s">
        <v>56</v>
      </c>
      <c r="AJ147" s="88">
        <v>0</v>
      </c>
      <c r="AK147" s="81" t="s">
        <v>56</v>
      </c>
      <c r="AL147" s="88">
        <v>0</v>
      </c>
      <c r="AM147" s="88">
        <v>0</v>
      </c>
      <c r="AN147" s="81" t="s">
        <v>56</v>
      </c>
      <c r="AO147" s="88">
        <v>0</v>
      </c>
      <c r="AP147" s="81" t="s">
        <v>56</v>
      </c>
      <c r="AQ147" s="86">
        <f t="shared" si="4"/>
        <v>0</v>
      </c>
      <c r="AR147" s="89">
        <f t="shared" si="5"/>
        <v>23936.91</v>
      </c>
      <c r="AS147" s="82" t="s">
        <v>60</v>
      </c>
      <c r="AT147" s="90">
        <v>0</v>
      </c>
      <c r="AU147" s="90">
        <v>0</v>
      </c>
      <c r="AV147" s="90">
        <v>0</v>
      </c>
      <c r="AW147" s="90">
        <v>0</v>
      </c>
      <c r="AX147" s="90">
        <v>0</v>
      </c>
      <c r="AY147" s="90">
        <v>0</v>
      </c>
    </row>
    <row r="148" spans="1:51" ht="78.75" x14ac:dyDescent="0.25">
      <c r="A148" s="79"/>
      <c r="B148" s="83" t="s">
        <v>70</v>
      </c>
      <c r="C148" s="80" t="s">
        <v>1197</v>
      </c>
      <c r="D148" s="80">
        <v>1</v>
      </c>
      <c r="E148" s="80" t="s">
        <v>1207</v>
      </c>
      <c r="F148" s="84" t="s">
        <v>1208</v>
      </c>
      <c r="G148" s="80">
        <v>52100</v>
      </c>
      <c r="H148" s="84" t="s">
        <v>1209</v>
      </c>
      <c r="I148" s="80" t="s">
        <v>56</v>
      </c>
      <c r="J148" s="80" t="s">
        <v>56</v>
      </c>
      <c r="K148" s="80" t="s">
        <v>56</v>
      </c>
      <c r="L148" s="80" t="s">
        <v>166</v>
      </c>
      <c r="M148" s="85" t="s">
        <v>1210</v>
      </c>
      <c r="N148" s="83" t="s">
        <v>1208</v>
      </c>
      <c r="O148" s="88">
        <v>0</v>
      </c>
      <c r="P148" s="88">
        <v>0</v>
      </c>
      <c r="Q148" s="88">
        <v>0</v>
      </c>
      <c r="R148" s="88">
        <v>45200</v>
      </c>
      <c r="S148" s="88">
        <v>0</v>
      </c>
      <c r="T148" s="81" t="s">
        <v>56</v>
      </c>
      <c r="U148" s="88">
        <v>66500</v>
      </c>
      <c r="V148" s="81" t="s">
        <v>1211</v>
      </c>
      <c r="W148" s="88">
        <v>0</v>
      </c>
      <c r="X148" s="88">
        <v>0</v>
      </c>
      <c r="Y148" s="81" t="s">
        <v>56</v>
      </c>
      <c r="Z148" s="88">
        <v>45000</v>
      </c>
      <c r="AA148" s="81" t="s">
        <v>1212</v>
      </c>
      <c r="AB148" s="88">
        <v>0</v>
      </c>
      <c r="AC148" s="88">
        <v>0</v>
      </c>
      <c r="AD148" s="81" t="s">
        <v>56</v>
      </c>
      <c r="AE148" s="88">
        <v>30000</v>
      </c>
      <c r="AF148" s="81" t="s">
        <v>1213</v>
      </c>
      <c r="AG148" s="88">
        <v>0</v>
      </c>
      <c r="AH148" s="88">
        <v>0</v>
      </c>
      <c r="AI148" s="81" t="s">
        <v>56</v>
      </c>
      <c r="AJ148" s="88">
        <v>25000</v>
      </c>
      <c r="AK148" s="81" t="s">
        <v>1213</v>
      </c>
      <c r="AL148" s="88">
        <v>0</v>
      </c>
      <c r="AM148" s="88">
        <v>0</v>
      </c>
      <c r="AN148" s="81" t="s">
        <v>56</v>
      </c>
      <c r="AO148" s="88">
        <v>0</v>
      </c>
      <c r="AP148" s="81" t="s">
        <v>56</v>
      </c>
      <c r="AQ148" s="86">
        <f t="shared" si="4"/>
        <v>0</v>
      </c>
      <c r="AR148" s="89">
        <f t="shared" si="5"/>
        <v>211700</v>
      </c>
      <c r="AS148" s="82" t="s">
        <v>60</v>
      </c>
      <c r="AT148" s="90">
        <v>0</v>
      </c>
      <c r="AU148" s="90">
        <v>0</v>
      </c>
      <c r="AV148" s="90">
        <v>0</v>
      </c>
      <c r="AW148" s="90">
        <v>0</v>
      </c>
      <c r="AX148" s="90">
        <v>0</v>
      </c>
      <c r="AY148" s="90">
        <v>0</v>
      </c>
    </row>
    <row r="149" spans="1:51" ht="63" x14ac:dyDescent="0.25">
      <c r="A149" s="79"/>
      <c r="B149" s="83" t="s">
        <v>70</v>
      </c>
      <c r="C149" s="80" t="s">
        <v>1197</v>
      </c>
      <c r="D149" s="80">
        <v>2</v>
      </c>
      <c r="E149" s="80" t="s">
        <v>1217</v>
      </c>
      <c r="F149" s="84" t="s">
        <v>74</v>
      </c>
      <c r="G149" s="80">
        <v>52100</v>
      </c>
      <c r="H149" s="84" t="s">
        <v>1209</v>
      </c>
      <c r="I149" s="80" t="s">
        <v>56</v>
      </c>
      <c r="J149" s="80" t="s">
        <v>56</v>
      </c>
      <c r="K149" s="80" t="s">
        <v>56</v>
      </c>
      <c r="L149" s="80" t="s">
        <v>61</v>
      </c>
      <c r="M149" s="85" t="s">
        <v>1218</v>
      </c>
      <c r="N149" s="83" t="s">
        <v>74</v>
      </c>
      <c r="O149" s="88">
        <v>0</v>
      </c>
      <c r="P149" s="88">
        <v>8981.34</v>
      </c>
      <c r="Q149" s="88">
        <v>0</v>
      </c>
      <c r="R149" s="88">
        <v>8000</v>
      </c>
      <c r="S149" s="88">
        <v>0</v>
      </c>
      <c r="T149" s="81" t="s">
        <v>56</v>
      </c>
      <c r="U149" s="88">
        <v>1500</v>
      </c>
      <c r="V149" s="81" t="s">
        <v>1219</v>
      </c>
      <c r="W149" s="88">
        <v>0</v>
      </c>
      <c r="X149" s="88">
        <v>0</v>
      </c>
      <c r="Y149" s="81" t="s">
        <v>56</v>
      </c>
      <c r="Z149" s="88">
        <v>4500</v>
      </c>
      <c r="AA149" s="81" t="s">
        <v>1220</v>
      </c>
      <c r="AB149" s="88">
        <v>0</v>
      </c>
      <c r="AC149" s="88">
        <v>0</v>
      </c>
      <c r="AD149" s="81" t="s">
        <v>56</v>
      </c>
      <c r="AE149" s="88">
        <v>1500</v>
      </c>
      <c r="AF149" s="81" t="s">
        <v>1221</v>
      </c>
      <c r="AG149" s="88">
        <v>0</v>
      </c>
      <c r="AH149" s="88">
        <v>0</v>
      </c>
      <c r="AI149" s="81" t="s">
        <v>56</v>
      </c>
      <c r="AJ149" s="88">
        <v>0</v>
      </c>
      <c r="AK149" s="81" t="s">
        <v>56</v>
      </c>
      <c r="AL149" s="88">
        <v>0</v>
      </c>
      <c r="AM149" s="88">
        <v>0</v>
      </c>
      <c r="AN149" s="81" t="s">
        <v>56</v>
      </c>
      <c r="AO149" s="88">
        <v>0</v>
      </c>
      <c r="AP149" s="81" t="s">
        <v>56</v>
      </c>
      <c r="AQ149" s="86">
        <f t="shared" si="4"/>
        <v>0</v>
      </c>
      <c r="AR149" s="89">
        <f t="shared" si="5"/>
        <v>24481.34</v>
      </c>
      <c r="AS149" s="82" t="s">
        <v>60</v>
      </c>
      <c r="AT149" s="90">
        <v>0</v>
      </c>
      <c r="AU149" s="90">
        <v>0</v>
      </c>
      <c r="AV149" s="90">
        <v>0</v>
      </c>
      <c r="AW149" s="90">
        <v>0</v>
      </c>
      <c r="AX149" s="90">
        <v>0</v>
      </c>
      <c r="AY149" s="90">
        <v>0</v>
      </c>
    </row>
    <row r="150" spans="1:51" ht="47.25" x14ac:dyDescent="0.25">
      <c r="A150" s="79"/>
      <c r="B150" s="83" t="s">
        <v>51</v>
      </c>
      <c r="C150" s="80" t="s">
        <v>1197</v>
      </c>
      <c r="D150" s="80">
        <v>2</v>
      </c>
      <c r="E150" s="80" t="s">
        <v>1279</v>
      </c>
      <c r="F150" s="84" t="s">
        <v>54</v>
      </c>
      <c r="G150" s="80">
        <v>52300</v>
      </c>
      <c r="H150" s="84" t="s">
        <v>1280</v>
      </c>
      <c r="I150" s="80" t="s">
        <v>56</v>
      </c>
      <c r="J150" s="80" t="s">
        <v>56</v>
      </c>
      <c r="K150" s="80" t="s">
        <v>56</v>
      </c>
      <c r="L150" s="80" t="s">
        <v>61</v>
      </c>
      <c r="M150" s="85" t="s">
        <v>1281</v>
      </c>
      <c r="N150" s="83" t="s">
        <v>63</v>
      </c>
      <c r="O150" s="88">
        <v>0</v>
      </c>
      <c r="P150" s="88">
        <v>0</v>
      </c>
      <c r="Q150" s="88">
        <v>0</v>
      </c>
      <c r="R150" s="88">
        <v>0</v>
      </c>
      <c r="S150" s="88">
        <v>0</v>
      </c>
      <c r="T150" s="81" t="s">
        <v>56</v>
      </c>
      <c r="U150" s="88">
        <v>2100</v>
      </c>
      <c r="V150" s="81" t="s">
        <v>1282</v>
      </c>
      <c r="W150" s="88">
        <v>0</v>
      </c>
      <c r="X150" s="88">
        <v>0</v>
      </c>
      <c r="Y150" s="81" t="s">
        <v>56</v>
      </c>
      <c r="Z150" s="88">
        <v>0</v>
      </c>
      <c r="AA150" s="81" t="s">
        <v>56</v>
      </c>
      <c r="AB150" s="88">
        <v>0</v>
      </c>
      <c r="AC150" s="88">
        <v>0</v>
      </c>
      <c r="AD150" s="81" t="s">
        <v>56</v>
      </c>
      <c r="AE150" s="88">
        <v>0</v>
      </c>
      <c r="AF150" s="81" t="s">
        <v>56</v>
      </c>
      <c r="AG150" s="88">
        <v>0</v>
      </c>
      <c r="AH150" s="88">
        <v>0</v>
      </c>
      <c r="AI150" s="81" t="s">
        <v>56</v>
      </c>
      <c r="AJ150" s="88">
        <v>0</v>
      </c>
      <c r="AK150" s="81" t="s">
        <v>56</v>
      </c>
      <c r="AL150" s="88">
        <v>0</v>
      </c>
      <c r="AM150" s="88">
        <v>0</v>
      </c>
      <c r="AN150" s="81" t="s">
        <v>56</v>
      </c>
      <c r="AO150" s="88">
        <v>0</v>
      </c>
      <c r="AP150" s="81" t="s">
        <v>56</v>
      </c>
      <c r="AQ150" s="86">
        <f t="shared" si="4"/>
        <v>0</v>
      </c>
      <c r="AR150" s="89">
        <f t="shared" si="5"/>
        <v>2100</v>
      </c>
      <c r="AS150" s="82" t="s">
        <v>60</v>
      </c>
      <c r="AT150" s="90">
        <v>0</v>
      </c>
      <c r="AU150" s="90">
        <v>0</v>
      </c>
      <c r="AV150" s="90">
        <v>0</v>
      </c>
      <c r="AW150" s="90">
        <v>0</v>
      </c>
      <c r="AX150" s="90">
        <v>0</v>
      </c>
      <c r="AY150" s="90">
        <v>0</v>
      </c>
    </row>
    <row r="151" spans="1:51" ht="47.25" x14ac:dyDescent="0.25">
      <c r="A151" s="79"/>
      <c r="B151" s="83" t="s">
        <v>65</v>
      </c>
      <c r="C151" s="80" t="s">
        <v>1197</v>
      </c>
      <c r="D151" s="80">
        <v>2</v>
      </c>
      <c r="E151" s="80" t="s">
        <v>1273</v>
      </c>
      <c r="F151" s="84" t="s">
        <v>67</v>
      </c>
      <c r="G151" s="80">
        <v>55400</v>
      </c>
      <c r="H151" s="84" t="s">
        <v>1232</v>
      </c>
      <c r="I151" s="80" t="s">
        <v>56</v>
      </c>
      <c r="J151" s="80" t="s">
        <v>56</v>
      </c>
      <c r="K151" s="80" t="s">
        <v>56</v>
      </c>
      <c r="L151" s="80" t="s">
        <v>57</v>
      </c>
      <c r="M151" s="85" t="s">
        <v>1274</v>
      </c>
      <c r="N151" s="83" t="s">
        <v>67</v>
      </c>
      <c r="O151" s="88">
        <v>0</v>
      </c>
      <c r="P151" s="88">
        <v>9072.57</v>
      </c>
      <c r="Q151" s="88">
        <v>0</v>
      </c>
      <c r="R151" s="88">
        <v>3256.18</v>
      </c>
      <c r="S151" s="88">
        <v>0</v>
      </c>
      <c r="T151" s="81" t="s">
        <v>56</v>
      </c>
      <c r="U151" s="88">
        <v>600</v>
      </c>
      <c r="V151" s="81" t="s">
        <v>1275</v>
      </c>
      <c r="W151" s="88">
        <v>0</v>
      </c>
      <c r="X151" s="88">
        <v>0</v>
      </c>
      <c r="Y151" s="81" t="s">
        <v>56</v>
      </c>
      <c r="Z151" s="88">
        <v>0</v>
      </c>
      <c r="AA151" s="81" t="s">
        <v>56</v>
      </c>
      <c r="AB151" s="88">
        <v>0</v>
      </c>
      <c r="AC151" s="88">
        <v>0</v>
      </c>
      <c r="AD151" s="81" t="s">
        <v>56</v>
      </c>
      <c r="AE151" s="88">
        <v>0</v>
      </c>
      <c r="AF151" s="81" t="s">
        <v>56</v>
      </c>
      <c r="AG151" s="88">
        <v>0</v>
      </c>
      <c r="AH151" s="88">
        <v>0</v>
      </c>
      <c r="AI151" s="81" t="s">
        <v>56</v>
      </c>
      <c r="AJ151" s="88">
        <v>0</v>
      </c>
      <c r="AK151" s="81" t="s">
        <v>56</v>
      </c>
      <c r="AL151" s="88">
        <v>0</v>
      </c>
      <c r="AM151" s="88">
        <v>0</v>
      </c>
      <c r="AN151" s="81" t="s">
        <v>56</v>
      </c>
      <c r="AO151" s="88">
        <v>0</v>
      </c>
      <c r="AP151" s="81" t="s">
        <v>56</v>
      </c>
      <c r="AQ151" s="86">
        <f t="shared" si="4"/>
        <v>0</v>
      </c>
      <c r="AR151" s="89">
        <f t="shared" si="5"/>
        <v>12928.75</v>
      </c>
      <c r="AS151" s="82" t="s">
        <v>60</v>
      </c>
      <c r="AT151" s="90">
        <v>0</v>
      </c>
      <c r="AU151" s="90">
        <v>0</v>
      </c>
      <c r="AV151" s="90">
        <v>0</v>
      </c>
      <c r="AW151" s="90">
        <v>0</v>
      </c>
      <c r="AX151" s="90">
        <v>0</v>
      </c>
      <c r="AY151" s="90">
        <v>0</v>
      </c>
    </row>
    <row r="152" spans="1:51" ht="47.25" x14ac:dyDescent="0.25">
      <c r="A152" s="79"/>
      <c r="B152" s="83" t="s">
        <v>51</v>
      </c>
      <c r="C152" s="80" t="s">
        <v>1197</v>
      </c>
      <c r="D152" s="80">
        <v>2</v>
      </c>
      <c r="E152" s="80" t="s">
        <v>1239</v>
      </c>
      <c r="F152" s="84" t="s">
        <v>54</v>
      </c>
      <c r="G152" s="80">
        <v>55400</v>
      </c>
      <c r="H152" s="84" t="s">
        <v>1232</v>
      </c>
      <c r="I152" s="80" t="s">
        <v>56</v>
      </c>
      <c r="J152" s="80" t="s">
        <v>56</v>
      </c>
      <c r="K152" s="80" t="s">
        <v>56</v>
      </c>
      <c r="L152" s="80" t="s">
        <v>61</v>
      </c>
      <c r="M152" s="85" t="s">
        <v>1240</v>
      </c>
      <c r="N152" s="83" t="s">
        <v>63</v>
      </c>
      <c r="O152" s="88">
        <v>0</v>
      </c>
      <c r="P152" s="88">
        <v>3758.54</v>
      </c>
      <c r="Q152" s="88">
        <v>0</v>
      </c>
      <c r="R152" s="86">
        <v>1500</v>
      </c>
      <c r="S152" s="88">
        <v>0</v>
      </c>
      <c r="T152" s="81" t="s">
        <v>56</v>
      </c>
      <c r="U152" s="88">
        <v>2600</v>
      </c>
      <c r="V152" s="81" t="s">
        <v>1241</v>
      </c>
      <c r="W152" s="88">
        <v>0</v>
      </c>
      <c r="X152" s="88">
        <v>0</v>
      </c>
      <c r="Y152" s="81" t="s">
        <v>56</v>
      </c>
      <c r="Z152" s="88">
        <v>0</v>
      </c>
      <c r="AA152" s="81" t="s">
        <v>56</v>
      </c>
      <c r="AB152" s="88">
        <v>0</v>
      </c>
      <c r="AC152" s="88">
        <v>0</v>
      </c>
      <c r="AD152" s="81" t="s">
        <v>56</v>
      </c>
      <c r="AE152" s="88">
        <v>0</v>
      </c>
      <c r="AF152" s="81" t="s">
        <v>56</v>
      </c>
      <c r="AG152" s="88">
        <v>0</v>
      </c>
      <c r="AH152" s="88">
        <v>0</v>
      </c>
      <c r="AI152" s="81" t="s">
        <v>56</v>
      </c>
      <c r="AJ152" s="88">
        <v>0</v>
      </c>
      <c r="AK152" s="81" t="s">
        <v>56</v>
      </c>
      <c r="AL152" s="88">
        <v>0</v>
      </c>
      <c r="AM152" s="88">
        <v>0</v>
      </c>
      <c r="AN152" s="81" t="s">
        <v>56</v>
      </c>
      <c r="AO152" s="88">
        <v>0</v>
      </c>
      <c r="AP152" s="81" t="s">
        <v>56</v>
      </c>
      <c r="AQ152" s="86">
        <f t="shared" si="4"/>
        <v>0</v>
      </c>
      <c r="AR152" s="89">
        <f t="shared" si="5"/>
        <v>7858.54</v>
      </c>
      <c r="AS152" s="82" t="s">
        <v>60</v>
      </c>
      <c r="AT152" s="90">
        <v>0</v>
      </c>
      <c r="AU152" s="90">
        <v>0</v>
      </c>
      <c r="AV152" s="90">
        <v>0</v>
      </c>
      <c r="AW152" s="90">
        <v>0</v>
      </c>
      <c r="AX152" s="90">
        <v>0</v>
      </c>
      <c r="AY152" s="90">
        <v>0</v>
      </c>
    </row>
    <row r="153" spans="1:51" ht="15.75" x14ac:dyDescent="0.25">
      <c r="A153" s="79"/>
      <c r="B153" s="83" t="s">
        <v>70</v>
      </c>
      <c r="C153" s="80" t="s">
        <v>1197</v>
      </c>
      <c r="D153" s="80">
        <v>2</v>
      </c>
      <c r="E153" s="80" t="s">
        <v>1235</v>
      </c>
      <c r="F153" s="84" t="s">
        <v>1236</v>
      </c>
      <c r="G153" s="80">
        <v>55400</v>
      </c>
      <c r="H153" s="84" t="s">
        <v>1232</v>
      </c>
      <c r="I153" s="80" t="s">
        <v>56</v>
      </c>
      <c r="J153" s="80" t="s">
        <v>56</v>
      </c>
      <c r="K153" s="80" t="s">
        <v>56</v>
      </c>
      <c r="L153" s="80" t="s">
        <v>733</v>
      </c>
      <c r="M153" s="85" t="s">
        <v>1237</v>
      </c>
      <c r="N153" s="83" t="s">
        <v>1236</v>
      </c>
      <c r="O153" s="88">
        <v>0</v>
      </c>
      <c r="P153" s="86">
        <v>15900.57</v>
      </c>
      <c r="Q153" s="88">
        <v>0</v>
      </c>
      <c r="R153" s="88">
        <v>0</v>
      </c>
      <c r="S153" s="88">
        <v>0</v>
      </c>
      <c r="T153" s="81" t="s">
        <v>56</v>
      </c>
      <c r="U153" s="88">
        <v>6700</v>
      </c>
      <c r="V153" s="81" t="s">
        <v>1238</v>
      </c>
      <c r="W153" s="88">
        <v>0</v>
      </c>
      <c r="X153" s="88">
        <v>0</v>
      </c>
      <c r="Y153" s="81" t="s">
        <v>56</v>
      </c>
      <c r="Z153" s="88">
        <v>0</v>
      </c>
      <c r="AA153" s="81" t="s">
        <v>56</v>
      </c>
      <c r="AB153" s="88">
        <v>0</v>
      </c>
      <c r="AC153" s="88">
        <v>0</v>
      </c>
      <c r="AD153" s="81" t="s">
        <v>56</v>
      </c>
      <c r="AE153" s="88">
        <v>0</v>
      </c>
      <c r="AF153" s="81" t="s">
        <v>56</v>
      </c>
      <c r="AG153" s="88">
        <v>0</v>
      </c>
      <c r="AH153" s="88">
        <v>0</v>
      </c>
      <c r="AI153" s="81" t="s">
        <v>56</v>
      </c>
      <c r="AJ153" s="88">
        <v>0</v>
      </c>
      <c r="AK153" s="81" t="s">
        <v>56</v>
      </c>
      <c r="AL153" s="88">
        <v>0</v>
      </c>
      <c r="AM153" s="88">
        <v>0</v>
      </c>
      <c r="AN153" s="81" t="s">
        <v>56</v>
      </c>
      <c r="AO153" s="88">
        <v>0</v>
      </c>
      <c r="AP153" s="81" t="s">
        <v>56</v>
      </c>
      <c r="AQ153" s="86">
        <f t="shared" si="4"/>
        <v>0</v>
      </c>
      <c r="AR153" s="89">
        <f t="shared" si="5"/>
        <v>22600.57</v>
      </c>
      <c r="AS153" s="82" t="s">
        <v>60</v>
      </c>
      <c r="AT153" s="90">
        <v>0</v>
      </c>
      <c r="AU153" s="90">
        <v>0</v>
      </c>
      <c r="AV153" s="90">
        <v>0</v>
      </c>
      <c r="AW153" s="90">
        <v>0</v>
      </c>
      <c r="AX153" s="90">
        <v>0</v>
      </c>
      <c r="AY153" s="90">
        <v>0</v>
      </c>
    </row>
    <row r="154" spans="1:51" ht="63" x14ac:dyDescent="0.25">
      <c r="A154" s="79"/>
      <c r="B154" s="83" t="s">
        <v>70</v>
      </c>
      <c r="C154" s="80" t="s">
        <v>1197</v>
      </c>
      <c r="D154" s="80">
        <v>2</v>
      </c>
      <c r="E154" s="80" t="s">
        <v>1230</v>
      </c>
      <c r="F154" s="84" t="s">
        <v>1231</v>
      </c>
      <c r="G154" s="80">
        <v>55400</v>
      </c>
      <c r="H154" s="84" t="s">
        <v>1232</v>
      </c>
      <c r="I154" s="80" t="s">
        <v>56</v>
      </c>
      <c r="J154" s="80" t="s">
        <v>56</v>
      </c>
      <c r="K154" s="80" t="s">
        <v>56</v>
      </c>
      <c r="L154" s="80" t="s">
        <v>61</v>
      </c>
      <c r="M154" s="85" t="s">
        <v>1233</v>
      </c>
      <c r="N154" s="83" t="s">
        <v>74</v>
      </c>
      <c r="O154" s="88">
        <v>0</v>
      </c>
      <c r="P154" s="88">
        <v>8220.1</v>
      </c>
      <c r="Q154" s="88">
        <v>0</v>
      </c>
      <c r="R154" s="88">
        <v>0</v>
      </c>
      <c r="S154" s="88">
        <v>0</v>
      </c>
      <c r="T154" s="81" t="s">
        <v>56</v>
      </c>
      <c r="U154" s="88">
        <v>12000</v>
      </c>
      <c r="V154" s="81" t="s">
        <v>1234</v>
      </c>
      <c r="W154" s="88">
        <v>0</v>
      </c>
      <c r="X154" s="88">
        <v>0</v>
      </c>
      <c r="Y154" s="81" t="s">
        <v>56</v>
      </c>
      <c r="Z154" s="88">
        <v>0</v>
      </c>
      <c r="AA154" s="81" t="s">
        <v>56</v>
      </c>
      <c r="AB154" s="88">
        <v>0</v>
      </c>
      <c r="AC154" s="88">
        <v>0</v>
      </c>
      <c r="AD154" s="81" t="s">
        <v>56</v>
      </c>
      <c r="AE154" s="88">
        <v>0</v>
      </c>
      <c r="AF154" s="81" t="s">
        <v>56</v>
      </c>
      <c r="AG154" s="88">
        <v>0</v>
      </c>
      <c r="AH154" s="88">
        <v>0</v>
      </c>
      <c r="AI154" s="81" t="s">
        <v>56</v>
      </c>
      <c r="AJ154" s="88">
        <v>0</v>
      </c>
      <c r="AK154" s="81" t="s">
        <v>56</v>
      </c>
      <c r="AL154" s="88">
        <v>0</v>
      </c>
      <c r="AM154" s="88">
        <v>0</v>
      </c>
      <c r="AN154" s="81" t="s">
        <v>56</v>
      </c>
      <c r="AO154" s="88">
        <v>0</v>
      </c>
      <c r="AP154" s="81" t="s">
        <v>56</v>
      </c>
      <c r="AQ154" s="86">
        <f t="shared" si="4"/>
        <v>0</v>
      </c>
      <c r="AR154" s="89">
        <f t="shared" si="5"/>
        <v>20220.099999999999</v>
      </c>
      <c r="AS154" s="82" t="s">
        <v>60</v>
      </c>
      <c r="AT154" s="90">
        <v>0</v>
      </c>
      <c r="AU154" s="90">
        <v>0</v>
      </c>
      <c r="AV154" s="90">
        <v>0</v>
      </c>
      <c r="AW154" s="90">
        <v>0</v>
      </c>
      <c r="AX154" s="90">
        <v>0</v>
      </c>
      <c r="AY154" s="90">
        <v>0</v>
      </c>
    </row>
    <row r="155" spans="1:51" ht="47.25" x14ac:dyDescent="0.25">
      <c r="A155" s="79"/>
      <c r="B155" s="83" t="s">
        <v>65</v>
      </c>
      <c r="C155" s="80" t="s">
        <v>314</v>
      </c>
      <c r="D155" s="80">
        <v>3</v>
      </c>
      <c r="E155" s="80" t="s">
        <v>570</v>
      </c>
      <c r="F155" s="84" t="s">
        <v>67</v>
      </c>
      <c r="G155" s="80">
        <v>11403</v>
      </c>
      <c r="H155" s="84" t="s">
        <v>317</v>
      </c>
      <c r="I155" s="80" t="s">
        <v>56</v>
      </c>
      <c r="J155" s="80" t="s">
        <v>56</v>
      </c>
      <c r="K155" s="80" t="s">
        <v>56</v>
      </c>
      <c r="L155" s="80" t="s">
        <v>57</v>
      </c>
      <c r="M155" s="85" t="s">
        <v>571</v>
      </c>
      <c r="N155" s="83" t="s">
        <v>67</v>
      </c>
      <c r="O155" s="88">
        <v>0</v>
      </c>
      <c r="P155" s="88">
        <f>26598.5-916.09</f>
        <v>25682.41</v>
      </c>
      <c r="Q155" s="88">
        <v>0</v>
      </c>
      <c r="R155" s="88">
        <v>2500</v>
      </c>
      <c r="S155" s="88">
        <v>0</v>
      </c>
      <c r="T155" s="81" t="s">
        <v>56</v>
      </c>
      <c r="U155" s="88">
        <v>4000</v>
      </c>
      <c r="V155" s="81" t="s">
        <v>572</v>
      </c>
      <c r="W155" s="88">
        <v>0</v>
      </c>
      <c r="X155" s="88">
        <v>0</v>
      </c>
      <c r="Y155" s="81" t="s">
        <v>56</v>
      </c>
      <c r="Z155" s="88">
        <v>4000</v>
      </c>
      <c r="AA155" s="81" t="s">
        <v>572</v>
      </c>
      <c r="AB155" s="88">
        <v>0</v>
      </c>
      <c r="AC155" s="88">
        <v>0</v>
      </c>
      <c r="AD155" s="81" t="s">
        <v>56</v>
      </c>
      <c r="AE155" s="88">
        <v>4000</v>
      </c>
      <c r="AF155" s="81" t="s">
        <v>572</v>
      </c>
      <c r="AG155" s="88">
        <v>0</v>
      </c>
      <c r="AH155" s="88">
        <v>0</v>
      </c>
      <c r="AI155" s="81" t="s">
        <v>56</v>
      </c>
      <c r="AJ155" s="88">
        <v>4000</v>
      </c>
      <c r="AK155" s="81" t="s">
        <v>572</v>
      </c>
      <c r="AL155" s="88">
        <v>0</v>
      </c>
      <c r="AM155" s="88">
        <v>0</v>
      </c>
      <c r="AN155" s="81" t="s">
        <v>56</v>
      </c>
      <c r="AO155" s="88">
        <v>0</v>
      </c>
      <c r="AP155" s="81" t="s">
        <v>56</v>
      </c>
      <c r="AQ155" s="86">
        <f t="shared" si="4"/>
        <v>0</v>
      </c>
      <c r="AR155" s="89">
        <f t="shared" si="5"/>
        <v>44182.41</v>
      </c>
      <c r="AS155" s="82" t="s">
        <v>60</v>
      </c>
      <c r="AT155" s="90">
        <v>0</v>
      </c>
      <c r="AU155" s="90">
        <v>0</v>
      </c>
      <c r="AV155" s="90">
        <v>0</v>
      </c>
      <c r="AW155" s="90">
        <v>0</v>
      </c>
      <c r="AX155" s="90">
        <v>0</v>
      </c>
      <c r="AY155" s="90">
        <v>0</v>
      </c>
    </row>
    <row r="156" spans="1:51" ht="110.25" x14ac:dyDescent="0.25">
      <c r="A156" s="79"/>
      <c r="B156" s="83" t="s">
        <v>70</v>
      </c>
      <c r="C156" s="80" t="s">
        <v>314</v>
      </c>
      <c r="D156" s="80">
        <v>3</v>
      </c>
      <c r="E156" s="80" t="s">
        <v>573</v>
      </c>
      <c r="F156" s="84" t="s">
        <v>72</v>
      </c>
      <c r="G156" s="80">
        <v>11403</v>
      </c>
      <c r="H156" s="84" t="s">
        <v>317</v>
      </c>
      <c r="I156" s="80" t="s">
        <v>56</v>
      </c>
      <c r="J156" s="80" t="s">
        <v>56</v>
      </c>
      <c r="K156" s="80" t="s">
        <v>56</v>
      </c>
      <c r="L156" s="80" t="s">
        <v>61</v>
      </c>
      <c r="M156" s="85" t="s">
        <v>574</v>
      </c>
      <c r="N156" s="83" t="s">
        <v>72</v>
      </c>
      <c r="O156" s="88">
        <v>0</v>
      </c>
      <c r="P156" s="88">
        <v>51880.43</v>
      </c>
      <c r="Q156" s="88">
        <v>0</v>
      </c>
      <c r="R156" s="88">
        <v>2500</v>
      </c>
      <c r="S156" s="88">
        <v>0</v>
      </c>
      <c r="T156" s="81" t="s">
        <v>56</v>
      </c>
      <c r="U156" s="88">
        <v>10000</v>
      </c>
      <c r="V156" s="81" t="s">
        <v>1527</v>
      </c>
      <c r="W156" s="88">
        <v>0</v>
      </c>
      <c r="X156" s="88">
        <v>0</v>
      </c>
      <c r="Y156" s="81" t="s">
        <v>56</v>
      </c>
      <c r="Z156" s="88">
        <v>10000</v>
      </c>
      <c r="AA156" s="81" t="s">
        <v>1527</v>
      </c>
      <c r="AB156" s="88">
        <v>0</v>
      </c>
      <c r="AC156" s="88">
        <v>0</v>
      </c>
      <c r="AD156" s="81" t="s">
        <v>56</v>
      </c>
      <c r="AE156" s="88">
        <v>20000</v>
      </c>
      <c r="AF156" s="81" t="s">
        <v>1528</v>
      </c>
      <c r="AG156" s="88">
        <v>0</v>
      </c>
      <c r="AH156" s="88">
        <v>0</v>
      </c>
      <c r="AI156" s="81" t="s">
        <v>56</v>
      </c>
      <c r="AJ156" s="88">
        <v>20000</v>
      </c>
      <c r="AK156" s="81" t="s">
        <v>1528</v>
      </c>
      <c r="AL156" s="88">
        <v>0</v>
      </c>
      <c r="AM156" s="88">
        <v>0</v>
      </c>
      <c r="AN156" s="81" t="s">
        <v>56</v>
      </c>
      <c r="AO156" s="88">
        <v>0</v>
      </c>
      <c r="AP156" s="81" t="s">
        <v>56</v>
      </c>
      <c r="AQ156" s="86">
        <f t="shared" si="4"/>
        <v>0</v>
      </c>
      <c r="AR156" s="89">
        <f t="shared" si="5"/>
        <v>114380.43</v>
      </c>
      <c r="AS156" s="82" t="s">
        <v>60</v>
      </c>
      <c r="AT156" s="90">
        <v>0</v>
      </c>
      <c r="AU156" s="90">
        <v>0</v>
      </c>
      <c r="AV156" s="90">
        <v>0</v>
      </c>
      <c r="AW156" s="90">
        <v>0</v>
      </c>
      <c r="AX156" s="90">
        <v>0</v>
      </c>
      <c r="AY156" s="90">
        <v>0</v>
      </c>
    </row>
    <row r="157" spans="1:51" ht="31.5" x14ac:dyDescent="0.25">
      <c r="A157" s="79"/>
      <c r="B157" s="83" t="s">
        <v>52</v>
      </c>
      <c r="C157" s="80" t="s">
        <v>314</v>
      </c>
      <c r="D157" s="80">
        <v>1</v>
      </c>
      <c r="E157" s="80" t="s">
        <v>315</v>
      </c>
      <c r="F157" s="84" t="s">
        <v>316</v>
      </c>
      <c r="G157" s="80">
        <v>11403</v>
      </c>
      <c r="H157" s="84" t="s">
        <v>317</v>
      </c>
      <c r="I157" s="80" t="s">
        <v>56</v>
      </c>
      <c r="J157" s="80" t="s">
        <v>56</v>
      </c>
      <c r="K157" s="80" t="s">
        <v>56</v>
      </c>
      <c r="L157" s="80" t="s">
        <v>318</v>
      </c>
      <c r="M157" s="83" t="s">
        <v>319</v>
      </c>
      <c r="N157" s="83" t="s">
        <v>320</v>
      </c>
      <c r="O157" s="88">
        <v>0</v>
      </c>
      <c r="P157" s="88">
        <v>2643.11</v>
      </c>
      <c r="Q157" s="88">
        <v>0</v>
      </c>
      <c r="R157" s="86">
        <v>1893856.89</v>
      </c>
      <c r="S157" s="88">
        <v>0</v>
      </c>
      <c r="T157" s="81" t="s">
        <v>56</v>
      </c>
      <c r="U157" s="88">
        <v>0</v>
      </c>
      <c r="V157" s="81" t="s">
        <v>56</v>
      </c>
      <c r="W157" s="88">
        <v>58000</v>
      </c>
      <c r="X157" s="88">
        <v>0</v>
      </c>
      <c r="Y157" s="81" t="s">
        <v>56</v>
      </c>
      <c r="Z157" s="88">
        <v>0</v>
      </c>
      <c r="AA157" s="81" t="s">
        <v>56</v>
      </c>
      <c r="AB157" s="88">
        <v>58000</v>
      </c>
      <c r="AC157" s="88">
        <v>0</v>
      </c>
      <c r="AD157" s="81" t="s">
        <v>56</v>
      </c>
      <c r="AE157" s="88">
        <v>7800000</v>
      </c>
      <c r="AF157" s="81" t="s">
        <v>321</v>
      </c>
      <c r="AG157" s="88">
        <v>58000</v>
      </c>
      <c r="AH157" s="88">
        <v>0</v>
      </c>
      <c r="AI157" s="81" t="s">
        <v>56</v>
      </c>
      <c r="AJ157" s="88">
        <v>7700000</v>
      </c>
      <c r="AK157" s="81" t="s">
        <v>322</v>
      </c>
      <c r="AL157" s="88">
        <v>58000</v>
      </c>
      <c r="AM157" s="88">
        <v>0</v>
      </c>
      <c r="AN157" s="81" t="s">
        <v>56</v>
      </c>
      <c r="AO157" s="88">
        <v>0</v>
      </c>
      <c r="AP157" s="81" t="s">
        <v>56</v>
      </c>
      <c r="AQ157" s="86">
        <f t="shared" si="4"/>
        <v>0</v>
      </c>
      <c r="AR157" s="89">
        <f t="shared" si="5"/>
        <v>17628500</v>
      </c>
      <c r="AS157" s="78" t="s">
        <v>323</v>
      </c>
      <c r="AT157" s="110">
        <v>877500</v>
      </c>
      <c r="AU157" s="110">
        <v>10111500</v>
      </c>
      <c r="AV157" s="110">
        <v>633800</v>
      </c>
      <c r="AW157" s="110">
        <v>7505300</v>
      </c>
      <c r="AX157" s="110">
        <v>2850000</v>
      </c>
      <c r="AY157" s="110">
        <v>0</v>
      </c>
    </row>
    <row r="158" spans="1:51" ht="204.75" x14ac:dyDescent="0.25">
      <c r="A158" s="79"/>
      <c r="B158" s="83" t="s">
        <v>87</v>
      </c>
      <c r="C158" s="80" t="s">
        <v>314</v>
      </c>
      <c r="D158" s="80">
        <v>1</v>
      </c>
      <c r="E158" s="80" t="s">
        <v>544</v>
      </c>
      <c r="F158" s="84" t="s">
        <v>545</v>
      </c>
      <c r="G158" s="80">
        <v>11403</v>
      </c>
      <c r="H158" s="84" t="s">
        <v>317</v>
      </c>
      <c r="I158" s="80" t="s">
        <v>56</v>
      </c>
      <c r="J158" s="80" t="s">
        <v>56</v>
      </c>
      <c r="K158" s="80" t="s">
        <v>56</v>
      </c>
      <c r="L158" s="80" t="s">
        <v>79</v>
      </c>
      <c r="M158" s="85" t="s">
        <v>546</v>
      </c>
      <c r="N158" s="83" t="s">
        <v>547</v>
      </c>
      <c r="O158" s="88">
        <v>0</v>
      </c>
      <c r="P158" s="88">
        <f>478962.96 - 99594.03</f>
        <v>379368.93000000005</v>
      </c>
      <c r="Q158" s="88">
        <v>0</v>
      </c>
      <c r="R158" s="88">
        <f>345000+217130.13</f>
        <v>562130.13</v>
      </c>
      <c r="S158" s="88">
        <v>0</v>
      </c>
      <c r="T158" s="81" t="s">
        <v>56</v>
      </c>
      <c r="U158" s="88">
        <v>869000</v>
      </c>
      <c r="V158" s="81" t="s">
        <v>1529</v>
      </c>
      <c r="W158" s="88">
        <v>0</v>
      </c>
      <c r="X158" s="88">
        <v>0</v>
      </c>
      <c r="Y158" s="81" t="s">
        <v>56</v>
      </c>
      <c r="Z158" s="88">
        <v>357600</v>
      </c>
      <c r="AA158" s="81" t="s">
        <v>1530</v>
      </c>
      <c r="AB158" s="88">
        <v>0</v>
      </c>
      <c r="AC158" s="88">
        <v>0</v>
      </c>
      <c r="AD158" s="81" t="s">
        <v>56</v>
      </c>
      <c r="AE158" s="88">
        <v>143600</v>
      </c>
      <c r="AF158" s="81" t="s">
        <v>1531</v>
      </c>
      <c r="AG158" s="88">
        <v>0</v>
      </c>
      <c r="AH158" s="88">
        <v>0</v>
      </c>
      <c r="AI158" s="81" t="s">
        <v>56</v>
      </c>
      <c r="AJ158" s="88">
        <v>160000</v>
      </c>
      <c r="AK158" s="81" t="s">
        <v>549</v>
      </c>
      <c r="AL158" s="88">
        <v>0</v>
      </c>
      <c r="AM158" s="88">
        <v>0</v>
      </c>
      <c r="AN158" s="81" t="s">
        <v>56</v>
      </c>
      <c r="AO158" s="88">
        <v>200000</v>
      </c>
      <c r="AP158" s="81" t="s">
        <v>1532</v>
      </c>
      <c r="AQ158" s="86">
        <f t="shared" si="4"/>
        <v>0</v>
      </c>
      <c r="AR158" s="89">
        <f>P158+R158+U158+W158+Z158+AB158+AE158+AG158+AJ158+AL158+AO158</f>
        <v>2671699.06</v>
      </c>
      <c r="AS158" s="82" t="s">
        <v>60</v>
      </c>
      <c r="AT158" s="90">
        <v>0</v>
      </c>
      <c r="AU158" s="90">
        <v>0</v>
      </c>
      <c r="AV158" s="90">
        <v>0</v>
      </c>
      <c r="AW158" s="90">
        <v>0</v>
      </c>
      <c r="AX158" s="90">
        <v>0</v>
      </c>
      <c r="AY158" s="90">
        <v>0</v>
      </c>
    </row>
    <row r="159" spans="1:51" ht="47.25" x14ac:dyDescent="0.25">
      <c r="A159" s="79"/>
      <c r="B159" s="83" t="s">
        <v>137</v>
      </c>
      <c r="C159" s="80" t="s">
        <v>314</v>
      </c>
      <c r="D159" s="80">
        <v>1</v>
      </c>
      <c r="E159" s="80" t="s">
        <v>566</v>
      </c>
      <c r="F159" s="84" t="s">
        <v>54</v>
      </c>
      <c r="G159" s="80">
        <v>11403</v>
      </c>
      <c r="H159" s="84" t="s">
        <v>317</v>
      </c>
      <c r="I159" s="80" t="s">
        <v>56</v>
      </c>
      <c r="J159" s="80" t="s">
        <v>56</v>
      </c>
      <c r="K159" s="80" t="s">
        <v>56</v>
      </c>
      <c r="L159" s="80" t="s">
        <v>61</v>
      </c>
      <c r="M159" s="85" t="s">
        <v>567</v>
      </c>
      <c r="N159" s="83" t="s">
        <v>63</v>
      </c>
      <c r="O159" s="88">
        <v>0</v>
      </c>
      <c r="P159" s="88">
        <v>1712.41</v>
      </c>
      <c r="Q159" s="88">
        <v>0</v>
      </c>
      <c r="R159" s="88">
        <v>3508.72</v>
      </c>
      <c r="S159" s="88">
        <v>0</v>
      </c>
      <c r="T159" s="81" t="s">
        <v>56</v>
      </c>
      <c r="U159" s="88">
        <v>4800</v>
      </c>
      <c r="V159" s="81" t="s">
        <v>568</v>
      </c>
      <c r="W159" s="88">
        <v>0</v>
      </c>
      <c r="X159" s="88">
        <v>0</v>
      </c>
      <c r="Y159" s="81" t="s">
        <v>56</v>
      </c>
      <c r="Z159" s="88">
        <v>0</v>
      </c>
      <c r="AA159" s="81" t="s">
        <v>56</v>
      </c>
      <c r="AB159" s="88">
        <v>0</v>
      </c>
      <c r="AC159" s="88">
        <v>0</v>
      </c>
      <c r="AD159" s="81" t="s">
        <v>56</v>
      </c>
      <c r="AE159" s="88">
        <v>0</v>
      </c>
      <c r="AF159" s="81" t="s">
        <v>56</v>
      </c>
      <c r="AG159" s="88">
        <v>0</v>
      </c>
      <c r="AH159" s="88">
        <v>0</v>
      </c>
      <c r="AI159" s="81" t="s">
        <v>56</v>
      </c>
      <c r="AJ159" s="88">
        <v>0</v>
      </c>
      <c r="AK159" s="81" t="s">
        <v>56</v>
      </c>
      <c r="AL159" s="88">
        <v>0</v>
      </c>
      <c r="AM159" s="88">
        <v>0</v>
      </c>
      <c r="AN159" s="81" t="s">
        <v>56</v>
      </c>
      <c r="AO159" s="88">
        <v>0</v>
      </c>
      <c r="AP159" s="81" t="s">
        <v>56</v>
      </c>
      <c r="AQ159" s="86">
        <f t="shared" si="4"/>
        <v>0</v>
      </c>
      <c r="AR159" s="89">
        <f t="shared" si="5"/>
        <v>10021.130000000001</v>
      </c>
      <c r="AS159" s="82" t="s">
        <v>60</v>
      </c>
      <c r="AT159" s="90">
        <v>0</v>
      </c>
      <c r="AU159" s="90">
        <v>0</v>
      </c>
      <c r="AV159" s="90">
        <v>0</v>
      </c>
      <c r="AW159" s="90">
        <v>0</v>
      </c>
      <c r="AX159" s="90">
        <v>0</v>
      </c>
      <c r="AY159" s="90">
        <v>0</v>
      </c>
    </row>
    <row r="160" spans="1:51" ht="47.25" x14ac:dyDescent="0.25">
      <c r="A160" s="79"/>
      <c r="B160" s="83" t="s">
        <v>51</v>
      </c>
      <c r="C160" s="80" t="s">
        <v>314</v>
      </c>
      <c r="D160" s="80">
        <v>3</v>
      </c>
      <c r="E160" s="80" t="s">
        <v>566</v>
      </c>
      <c r="F160" s="84" t="s">
        <v>54</v>
      </c>
      <c r="G160" s="80">
        <v>11403</v>
      </c>
      <c r="H160" s="84" t="s">
        <v>317</v>
      </c>
      <c r="I160" s="80" t="s">
        <v>56</v>
      </c>
      <c r="J160" s="80" t="s">
        <v>56</v>
      </c>
      <c r="K160" s="80" t="s">
        <v>56</v>
      </c>
      <c r="L160" s="80" t="s">
        <v>57</v>
      </c>
      <c r="M160" s="85" t="s">
        <v>569</v>
      </c>
      <c r="N160" s="83" t="s">
        <v>141</v>
      </c>
      <c r="O160" s="88">
        <v>0</v>
      </c>
      <c r="P160" s="88">
        <v>0</v>
      </c>
      <c r="Q160" s="88">
        <v>0</v>
      </c>
      <c r="R160" s="88">
        <v>0</v>
      </c>
      <c r="S160" s="88">
        <v>0</v>
      </c>
      <c r="T160" s="81" t="s">
        <v>56</v>
      </c>
      <c r="U160" s="88">
        <v>1800</v>
      </c>
      <c r="V160" s="81" t="s">
        <v>1548</v>
      </c>
      <c r="W160" s="88">
        <v>0</v>
      </c>
      <c r="X160" s="88">
        <v>0</v>
      </c>
      <c r="Y160" s="81" t="s">
        <v>56</v>
      </c>
      <c r="Z160" s="88">
        <v>0</v>
      </c>
      <c r="AA160" s="81" t="s">
        <v>56</v>
      </c>
      <c r="AB160" s="88">
        <v>0</v>
      </c>
      <c r="AC160" s="88">
        <v>0</v>
      </c>
      <c r="AD160" s="81" t="s">
        <v>56</v>
      </c>
      <c r="AE160" s="88">
        <v>0</v>
      </c>
      <c r="AF160" s="81" t="s">
        <v>56</v>
      </c>
      <c r="AG160" s="88">
        <v>0</v>
      </c>
      <c r="AH160" s="88">
        <v>0</v>
      </c>
      <c r="AI160" s="81" t="s">
        <v>56</v>
      </c>
      <c r="AJ160" s="88">
        <v>0</v>
      </c>
      <c r="AK160" s="81" t="s">
        <v>56</v>
      </c>
      <c r="AL160" s="88">
        <v>0</v>
      </c>
      <c r="AM160" s="88">
        <v>0</v>
      </c>
      <c r="AN160" s="81" t="s">
        <v>56</v>
      </c>
      <c r="AO160" s="88">
        <v>0</v>
      </c>
      <c r="AP160" s="81" t="s">
        <v>56</v>
      </c>
      <c r="AQ160" s="86">
        <f t="shared" si="4"/>
        <v>0</v>
      </c>
      <c r="AR160" s="89">
        <f t="shared" si="5"/>
        <v>1800</v>
      </c>
      <c r="AS160" s="82" t="s">
        <v>60</v>
      </c>
      <c r="AT160" s="90">
        <v>0</v>
      </c>
      <c r="AU160" s="90">
        <v>0</v>
      </c>
      <c r="AV160" s="90">
        <v>0</v>
      </c>
      <c r="AW160" s="90">
        <v>0</v>
      </c>
      <c r="AX160" s="90">
        <v>0</v>
      </c>
      <c r="AY160" s="90">
        <v>0</v>
      </c>
    </row>
    <row r="161" spans="1:52" ht="47.25" x14ac:dyDescent="0.25">
      <c r="A161" s="79"/>
      <c r="B161" s="83" t="s">
        <v>70</v>
      </c>
      <c r="C161" s="80" t="s">
        <v>314</v>
      </c>
      <c r="D161" s="80">
        <v>1</v>
      </c>
      <c r="E161" s="80" t="s">
        <v>557</v>
      </c>
      <c r="F161" s="84" t="s">
        <v>558</v>
      </c>
      <c r="G161" s="80">
        <v>11403</v>
      </c>
      <c r="H161" s="84" t="s">
        <v>317</v>
      </c>
      <c r="I161" s="80" t="s">
        <v>56</v>
      </c>
      <c r="J161" s="80" t="s">
        <v>56</v>
      </c>
      <c r="K161" s="80" t="s">
        <v>56</v>
      </c>
      <c r="L161" s="80" t="s">
        <v>79</v>
      </c>
      <c r="M161" s="85" t="s">
        <v>559</v>
      </c>
      <c r="N161" s="83" t="s">
        <v>558</v>
      </c>
      <c r="O161" s="88">
        <v>0</v>
      </c>
      <c r="P161" s="88">
        <v>2992.85</v>
      </c>
      <c r="Q161" s="88">
        <v>0</v>
      </c>
      <c r="R161" s="88">
        <v>3000</v>
      </c>
      <c r="S161" s="88">
        <v>0</v>
      </c>
      <c r="T161" s="81" t="s">
        <v>56</v>
      </c>
      <c r="U161" s="88">
        <v>14000</v>
      </c>
      <c r="V161" s="81" t="s">
        <v>560</v>
      </c>
      <c r="W161" s="88">
        <v>0</v>
      </c>
      <c r="X161" s="88">
        <v>0</v>
      </c>
      <c r="Y161" s="81" t="s">
        <v>56</v>
      </c>
      <c r="Z161" s="88">
        <v>0</v>
      </c>
      <c r="AA161" s="81" t="s">
        <v>56</v>
      </c>
      <c r="AB161" s="88">
        <v>0</v>
      </c>
      <c r="AC161" s="88">
        <v>0</v>
      </c>
      <c r="AD161" s="81" t="s">
        <v>56</v>
      </c>
      <c r="AE161" s="88">
        <v>0</v>
      </c>
      <c r="AF161" s="81" t="s">
        <v>56</v>
      </c>
      <c r="AG161" s="88">
        <v>0</v>
      </c>
      <c r="AH161" s="88">
        <v>0</v>
      </c>
      <c r="AI161" s="81" t="s">
        <v>56</v>
      </c>
      <c r="AJ161" s="88">
        <v>0</v>
      </c>
      <c r="AK161" s="81" t="s">
        <v>56</v>
      </c>
      <c r="AL161" s="88">
        <v>0</v>
      </c>
      <c r="AM161" s="88">
        <v>0</v>
      </c>
      <c r="AN161" s="81" t="s">
        <v>56</v>
      </c>
      <c r="AO161" s="88">
        <v>0</v>
      </c>
      <c r="AP161" s="81" t="s">
        <v>56</v>
      </c>
      <c r="AQ161" s="86">
        <f t="shared" si="4"/>
        <v>0</v>
      </c>
      <c r="AR161" s="89">
        <f t="shared" si="5"/>
        <v>19992.849999999999</v>
      </c>
      <c r="AS161" s="82" t="s">
        <v>60</v>
      </c>
      <c r="AT161" s="90">
        <v>0</v>
      </c>
      <c r="AU161" s="90">
        <v>0</v>
      </c>
      <c r="AV161" s="90">
        <v>0</v>
      </c>
      <c r="AW161" s="90">
        <v>0</v>
      </c>
      <c r="AX161" s="90">
        <v>0</v>
      </c>
      <c r="AY161" s="90">
        <v>0</v>
      </c>
    </row>
    <row r="162" spans="1:52" ht="47.25" x14ac:dyDescent="0.25">
      <c r="A162" s="79"/>
      <c r="B162" s="83" t="s">
        <v>51</v>
      </c>
      <c r="C162" s="80" t="s">
        <v>314</v>
      </c>
      <c r="D162" s="80">
        <v>1</v>
      </c>
      <c r="E162" s="80" t="s">
        <v>561</v>
      </c>
      <c r="F162" s="84" t="s">
        <v>562</v>
      </c>
      <c r="G162" s="80">
        <v>11403</v>
      </c>
      <c r="H162" s="84" t="s">
        <v>317</v>
      </c>
      <c r="I162" s="80" t="s">
        <v>56</v>
      </c>
      <c r="J162" s="80" t="s">
        <v>56</v>
      </c>
      <c r="K162" s="80" t="s">
        <v>56</v>
      </c>
      <c r="L162" s="80" t="s">
        <v>166</v>
      </c>
      <c r="M162" s="85" t="s">
        <v>563</v>
      </c>
      <c r="N162" s="83" t="s">
        <v>564</v>
      </c>
      <c r="O162" s="88">
        <v>0</v>
      </c>
      <c r="P162" s="88">
        <v>0</v>
      </c>
      <c r="Q162" s="88">
        <v>0</v>
      </c>
      <c r="R162" s="88">
        <v>0</v>
      </c>
      <c r="S162" s="88">
        <v>0</v>
      </c>
      <c r="T162" s="81" t="s">
        <v>56</v>
      </c>
      <c r="U162" s="88">
        <v>23000</v>
      </c>
      <c r="V162" s="81" t="s">
        <v>565</v>
      </c>
      <c r="W162" s="88">
        <v>0</v>
      </c>
      <c r="X162" s="88">
        <v>0</v>
      </c>
      <c r="Y162" s="81" t="s">
        <v>56</v>
      </c>
      <c r="Z162" s="88">
        <v>0</v>
      </c>
      <c r="AA162" s="81" t="s">
        <v>56</v>
      </c>
      <c r="AB162" s="88">
        <v>0</v>
      </c>
      <c r="AC162" s="88">
        <v>0</v>
      </c>
      <c r="AD162" s="81" t="s">
        <v>56</v>
      </c>
      <c r="AE162" s="88">
        <v>0</v>
      </c>
      <c r="AF162" s="81" t="s">
        <v>56</v>
      </c>
      <c r="AG162" s="88">
        <v>0</v>
      </c>
      <c r="AH162" s="88">
        <v>0</v>
      </c>
      <c r="AI162" s="81" t="s">
        <v>56</v>
      </c>
      <c r="AJ162" s="88">
        <v>0</v>
      </c>
      <c r="AK162" s="81" t="s">
        <v>56</v>
      </c>
      <c r="AL162" s="88">
        <v>0</v>
      </c>
      <c r="AM162" s="88">
        <v>0</v>
      </c>
      <c r="AN162" s="81" t="s">
        <v>56</v>
      </c>
      <c r="AO162" s="88">
        <v>0</v>
      </c>
      <c r="AP162" s="81" t="s">
        <v>56</v>
      </c>
      <c r="AQ162" s="86">
        <f t="shared" si="4"/>
        <v>0</v>
      </c>
      <c r="AR162" s="89">
        <f t="shared" si="5"/>
        <v>23000</v>
      </c>
      <c r="AS162" s="82" t="s">
        <v>60</v>
      </c>
      <c r="AT162" s="90">
        <v>0</v>
      </c>
      <c r="AU162" s="90">
        <v>0</v>
      </c>
      <c r="AV162" s="90">
        <v>0</v>
      </c>
      <c r="AW162" s="90">
        <v>0</v>
      </c>
      <c r="AX162" s="90">
        <v>0</v>
      </c>
      <c r="AY162" s="90">
        <v>0</v>
      </c>
    </row>
    <row r="163" spans="1:52" ht="47.25" x14ac:dyDescent="0.25">
      <c r="A163" s="79"/>
      <c r="B163" s="83" t="s">
        <v>51</v>
      </c>
      <c r="C163" s="80" t="s">
        <v>314</v>
      </c>
      <c r="D163" s="80">
        <v>1</v>
      </c>
      <c r="E163" s="80" t="s">
        <v>579</v>
      </c>
      <c r="F163" s="84" t="s">
        <v>580</v>
      </c>
      <c r="G163" s="80">
        <v>12302</v>
      </c>
      <c r="H163" s="84" t="s">
        <v>576</v>
      </c>
      <c r="I163" s="80" t="s">
        <v>56</v>
      </c>
      <c r="J163" s="80" t="s">
        <v>56</v>
      </c>
      <c r="K163" s="80" t="s">
        <v>56</v>
      </c>
      <c r="L163" s="80" t="s">
        <v>166</v>
      </c>
      <c r="M163" s="85" t="s">
        <v>581</v>
      </c>
      <c r="N163" s="83" t="s">
        <v>582</v>
      </c>
      <c r="O163" s="88">
        <v>0</v>
      </c>
      <c r="P163" s="88">
        <v>0</v>
      </c>
      <c r="Q163" s="88">
        <v>0</v>
      </c>
      <c r="R163" s="88">
        <v>0</v>
      </c>
      <c r="S163" s="88">
        <v>0</v>
      </c>
      <c r="T163" s="81" t="s">
        <v>56</v>
      </c>
      <c r="U163" s="88">
        <v>0</v>
      </c>
      <c r="V163" s="81" t="s">
        <v>56</v>
      </c>
      <c r="W163" s="88">
        <v>0</v>
      </c>
      <c r="X163" s="88">
        <v>0</v>
      </c>
      <c r="Y163" s="81" t="s">
        <v>56</v>
      </c>
      <c r="Z163" s="88">
        <v>1500</v>
      </c>
      <c r="AA163" s="81" t="s">
        <v>583</v>
      </c>
      <c r="AB163" s="88">
        <v>0</v>
      </c>
      <c r="AC163" s="88">
        <v>0</v>
      </c>
      <c r="AD163" s="81" t="s">
        <v>56</v>
      </c>
      <c r="AE163" s="88">
        <v>0</v>
      </c>
      <c r="AF163" s="81" t="s">
        <v>56</v>
      </c>
      <c r="AG163" s="88">
        <v>0</v>
      </c>
      <c r="AH163" s="88">
        <v>0</v>
      </c>
      <c r="AI163" s="81" t="s">
        <v>56</v>
      </c>
      <c r="AJ163" s="88">
        <v>0</v>
      </c>
      <c r="AK163" s="81" t="s">
        <v>56</v>
      </c>
      <c r="AL163" s="88">
        <v>0</v>
      </c>
      <c r="AM163" s="88">
        <v>0</v>
      </c>
      <c r="AN163" s="81" t="s">
        <v>56</v>
      </c>
      <c r="AO163" s="88">
        <v>0</v>
      </c>
      <c r="AP163" s="81" t="s">
        <v>56</v>
      </c>
      <c r="AQ163" s="86">
        <f t="shared" si="4"/>
        <v>0</v>
      </c>
      <c r="AR163" s="89">
        <f t="shared" si="5"/>
        <v>1500</v>
      </c>
      <c r="AS163" s="82" t="s">
        <v>60</v>
      </c>
      <c r="AT163" s="90">
        <v>0</v>
      </c>
      <c r="AU163" s="90">
        <v>0</v>
      </c>
      <c r="AV163" s="90">
        <v>0</v>
      </c>
      <c r="AW163" s="90">
        <v>0</v>
      </c>
      <c r="AX163" s="90">
        <v>0</v>
      </c>
      <c r="AY163" s="90">
        <v>0</v>
      </c>
    </row>
    <row r="164" spans="1:52" ht="47.25" x14ac:dyDescent="0.25">
      <c r="A164" s="79"/>
      <c r="B164" s="83" t="s">
        <v>137</v>
      </c>
      <c r="C164" s="80" t="s">
        <v>314</v>
      </c>
      <c r="D164" s="80">
        <v>1</v>
      </c>
      <c r="E164" s="80" t="s">
        <v>575</v>
      </c>
      <c r="F164" s="84" t="s">
        <v>141</v>
      </c>
      <c r="G164" s="80">
        <v>12302</v>
      </c>
      <c r="H164" s="84" t="s">
        <v>576</v>
      </c>
      <c r="I164" s="80" t="s">
        <v>56</v>
      </c>
      <c r="J164" s="80" t="s">
        <v>56</v>
      </c>
      <c r="K164" s="80" t="s">
        <v>56</v>
      </c>
      <c r="L164" s="80" t="s">
        <v>61</v>
      </c>
      <c r="M164" s="85" t="s">
        <v>577</v>
      </c>
      <c r="N164" s="83" t="s">
        <v>63</v>
      </c>
      <c r="O164" s="88">
        <v>0</v>
      </c>
      <c r="P164" s="88">
        <v>0</v>
      </c>
      <c r="Q164" s="88">
        <v>0</v>
      </c>
      <c r="R164" s="88">
        <v>0</v>
      </c>
      <c r="S164" s="88">
        <v>0</v>
      </c>
      <c r="T164" s="81" t="s">
        <v>56</v>
      </c>
      <c r="U164" s="88">
        <v>2600</v>
      </c>
      <c r="V164" s="81" t="s">
        <v>578</v>
      </c>
      <c r="W164" s="88">
        <v>0</v>
      </c>
      <c r="X164" s="88">
        <v>0</v>
      </c>
      <c r="Y164" s="81" t="s">
        <v>56</v>
      </c>
      <c r="Z164" s="88">
        <v>0</v>
      </c>
      <c r="AA164" s="81" t="s">
        <v>56</v>
      </c>
      <c r="AB164" s="88">
        <v>0</v>
      </c>
      <c r="AC164" s="88">
        <v>0</v>
      </c>
      <c r="AD164" s="81" t="s">
        <v>56</v>
      </c>
      <c r="AE164" s="88">
        <v>0</v>
      </c>
      <c r="AF164" s="81" t="s">
        <v>56</v>
      </c>
      <c r="AG164" s="88">
        <v>0</v>
      </c>
      <c r="AH164" s="88">
        <v>0</v>
      </c>
      <c r="AI164" s="81" t="s">
        <v>56</v>
      </c>
      <c r="AJ164" s="88">
        <v>0</v>
      </c>
      <c r="AK164" s="81" t="s">
        <v>56</v>
      </c>
      <c r="AL164" s="88">
        <v>0</v>
      </c>
      <c r="AM164" s="88">
        <v>0</v>
      </c>
      <c r="AN164" s="81" t="s">
        <v>56</v>
      </c>
      <c r="AO164" s="88">
        <v>0</v>
      </c>
      <c r="AP164" s="81" t="s">
        <v>56</v>
      </c>
      <c r="AQ164" s="86">
        <f t="shared" si="4"/>
        <v>0</v>
      </c>
      <c r="AR164" s="89">
        <f t="shared" si="5"/>
        <v>2600</v>
      </c>
      <c r="AS164" s="82" t="s">
        <v>60</v>
      </c>
      <c r="AT164" s="90">
        <v>0</v>
      </c>
      <c r="AU164" s="90">
        <v>0</v>
      </c>
      <c r="AV164" s="90">
        <v>0</v>
      </c>
      <c r="AW164" s="90">
        <v>0</v>
      </c>
      <c r="AX164" s="90">
        <v>0</v>
      </c>
      <c r="AY164" s="90">
        <v>0</v>
      </c>
    </row>
    <row r="165" spans="1:52" ht="47.25" x14ac:dyDescent="0.25">
      <c r="A165" s="79"/>
      <c r="B165" s="83" t="s">
        <v>65</v>
      </c>
      <c r="C165" s="80" t="s">
        <v>314</v>
      </c>
      <c r="D165" s="80">
        <v>1</v>
      </c>
      <c r="E165" s="80" t="s">
        <v>586</v>
      </c>
      <c r="F165" s="84" t="s">
        <v>67</v>
      </c>
      <c r="G165" s="80">
        <v>54100</v>
      </c>
      <c r="H165" s="84" t="s">
        <v>379</v>
      </c>
      <c r="I165" s="80" t="s">
        <v>56</v>
      </c>
      <c r="J165" s="80" t="s">
        <v>56</v>
      </c>
      <c r="K165" s="80" t="s">
        <v>56</v>
      </c>
      <c r="L165" s="80" t="s">
        <v>57</v>
      </c>
      <c r="M165" s="85" t="s">
        <v>587</v>
      </c>
      <c r="N165" s="83" t="s">
        <v>588</v>
      </c>
      <c r="O165" s="88">
        <v>0</v>
      </c>
      <c r="P165" s="86">
        <v>2787</v>
      </c>
      <c r="Q165" s="86">
        <v>0</v>
      </c>
      <c r="R165" s="86">
        <v>7978.46</v>
      </c>
      <c r="S165" s="88">
        <v>0</v>
      </c>
      <c r="T165" s="81" t="s">
        <v>56</v>
      </c>
      <c r="U165" s="88">
        <v>700</v>
      </c>
      <c r="V165" s="81" t="s">
        <v>1546</v>
      </c>
      <c r="W165" s="88">
        <v>0</v>
      </c>
      <c r="X165" s="88">
        <v>0</v>
      </c>
      <c r="Y165" s="81" t="s">
        <v>56</v>
      </c>
      <c r="Z165" s="88">
        <v>500</v>
      </c>
      <c r="AA165" s="81" t="s">
        <v>589</v>
      </c>
      <c r="AB165" s="88">
        <v>0</v>
      </c>
      <c r="AC165" s="88">
        <v>0</v>
      </c>
      <c r="AD165" s="81" t="s">
        <v>56</v>
      </c>
      <c r="AE165" s="88">
        <v>500</v>
      </c>
      <c r="AF165" s="81" t="s">
        <v>589</v>
      </c>
      <c r="AG165" s="88">
        <v>0</v>
      </c>
      <c r="AH165" s="88">
        <v>0</v>
      </c>
      <c r="AI165" s="81" t="s">
        <v>56</v>
      </c>
      <c r="AJ165" s="88">
        <v>0</v>
      </c>
      <c r="AK165" s="81" t="s">
        <v>56</v>
      </c>
      <c r="AL165" s="88">
        <v>0</v>
      </c>
      <c r="AM165" s="88">
        <v>0</v>
      </c>
      <c r="AN165" s="81" t="s">
        <v>56</v>
      </c>
      <c r="AO165" s="88">
        <v>0</v>
      </c>
      <c r="AP165" s="81" t="s">
        <v>56</v>
      </c>
      <c r="AQ165" s="86">
        <f t="shared" si="4"/>
        <v>0</v>
      </c>
      <c r="AR165" s="89">
        <f t="shared" si="5"/>
        <v>12465.46</v>
      </c>
      <c r="AS165" s="82" t="s">
        <v>60</v>
      </c>
      <c r="AT165" s="90">
        <v>0</v>
      </c>
      <c r="AU165" s="90">
        <v>0</v>
      </c>
      <c r="AV165" s="90">
        <v>0</v>
      </c>
      <c r="AW165" s="90">
        <v>0</v>
      </c>
      <c r="AX165" s="90">
        <v>0</v>
      </c>
      <c r="AY165" s="90">
        <v>0</v>
      </c>
    </row>
    <row r="166" spans="1:52" ht="110.25" x14ac:dyDescent="0.25">
      <c r="A166" s="79"/>
      <c r="B166" s="83" t="s">
        <v>87</v>
      </c>
      <c r="C166" s="80" t="s">
        <v>314</v>
      </c>
      <c r="D166" s="80">
        <v>2</v>
      </c>
      <c r="E166" s="80" t="s">
        <v>663</v>
      </c>
      <c r="F166" s="84" t="s">
        <v>664</v>
      </c>
      <c r="G166" s="80">
        <v>54100</v>
      </c>
      <c r="H166" s="84" t="s">
        <v>379</v>
      </c>
      <c r="I166" s="80" t="s">
        <v>56</v>
      </c>
      <c r="J166" s="80" t="s">
        <v>56</v>
      </c>
      <c r="K166" s="80" t="s">
        <v>56</v>
      </c>
      <c r="L166" s="80" t="s">
        <v>284</v>
      </c>
      <c r="M166" s="85" t="s">
        <v>665</v>
      </c>
      <c r="N166" s="83" t="s">
        <v>664</v>
      </c>
      <c r="O166" s="88">
        <v>0</v>
      </c>
      <c r="P166" s="88">
        <v>59405.130000000005</v>
      </c>
      <c r="Q166" s="88">
        <v>0</v>
      </c>
      <c r="R166" s="86">
        <v>281000</v>
      </c>
      <c r="S166" s="88">
        <v>0</v>
      </c>
      <c r="T166" s="81" t="s">
        <v>56</v>
      </c>
      <c r="U166" s="88">
        <v>305000</v>
      </c>
      <c r="V166" s="81" t="s">
        <v>1540</v>
      </c>
      <c r="W166" s="88">
        <v>0</v>
      </c>
      <c r="X166" s="88">
        <v>0</v>
      </c>
      <c r="Y166" s="81" t="s">
        <v>56</v>
      </c>
      <c r="Z166" s="88">
        <v>190000</v>
      </c>
      <c r="AA166" s="81" t="s">
        <v>666</v>
      </c>
      <c r="AB166" s="88">
        <v>0</v>
      </c>
      <c r="AC166" s="88">
        <v>0</v>
      </c>
      <c r="AD166" s="81" t="s">
        <v>56</v>
      </c>
      <c r="AE166" s="88">
        <v>80000</v>
      </c>
      <c r="AF166" s="81" t="s">
        <v>1541</v>
      </c>
      <c r="AG166" s="88">
        <v>0</v>
      </c>
      <c r="AH166" s="88">
        <v>0</v>
      </c>
      <c r="AI166" s="81" t="s">
        <v>56</v>
      </c>
      <c r="AJ166" s="88">
        <v>20000</v>
      </c>
      <c r="AK166" s="81" t="s">
        <v>667</v>
      </c>
      <c r="AL166" s="88">
        <v>0</v>
      </c>
      <c r="AM166" s="88">
        <v>0</v>
      </c>
      <c r="AN166" s="81" t="s">
        <v>56</v>
      </c>
      <c r="AO166" s="88">
        <v>0</v>
      </c>
      <c r="AP166" s="81" t="s">
        <v>56</v>
      </c>
      <c r="AQ166" s="86">
        <f t="shared" si="4"/>
        <v>0</v>
      </c>
      <c r="AR166" s="89">
        <f t="shared" si="5"/>
        <v>935405.13</v>
      </c>
      <c r="AS166" s="82" t="s">
        <v>60</v>
      </c>
      <c r="AT166" s="90">
        <v>0</v>
      </c>
      <c r="AU166" s="90">
        <v>0</v>
      </c>
      <c r="AV166" s="90">
        <v>0</v>
      </c>
      <c r="AW166" s="90">
        <v>0</v>
      </c>
      <c r="AX166" s="90">
        <v>0</v>
      </c>
      <c r="AY166" s="90">
        <v>0</v>
      </c>
    </row>
    <row r="167" spans="1:52" ht="47.25" x14ac:dyDescent="0.25">
      <c r="A167" s="79"/>
      <c r="B167" s="83" t="s">
        <v>87</v>
      </c>
      <c r="C167" s="80" t="s">
        <v>314</v>
      </c>
      <c r="D167" s="80">
        <v>1</v>
      </c>
      <c r="E167" s="80" t="s">
        <v>668</v>
      </c>
      <c r="F167" s="84" t="s">
        <v>669</v>
      </c>
      <c r="G167" s="80">
        <v>54100</v>
      </c>
      <c r="H167" s="84" t="s">
        <v>379</v>
      </c>
      <c r="I167" s="80" t="s">
        <v>56</v>
      </c>
      <c r="J167" s="80" t="s">
        <v>56</v>
      </c>
      <c r="K167" s="80" t="s">
        <v>56</v>
      </c>
      <c r="L167" s="80" t="s">
        <v>619</v>
      </c>
      <c r="M167" s="85" t="s">
        <v>670</v>
      </c>
      <c r="N167" s="83" t="s">
        <v>671</v>
      </c>
      <c r="O167" s="88">
        <v>0</v>
      </c>
      <c r="P167" s="88">
        <v>0</v>
      </c>
      <c r="Q167" s="88">
        <v>0</v>
      </c>
      <c r="R167" s="88">
        <v>66289.33</v>
      </c>
      <c r="S167" s="88">
        <v>0</v>
      </c>
      <c r="T167" s="81" t="s">
        <v>56</v>
      </c>
      <c r="U167" s="88">
        <v>455000</v>
      </c>
      <c r="V167" s="81" t="s">
        <v>672</v>
      </c>
      <c r="W167" s="88">
        <v>0</v>
      </c>
      <c r="X167" s="88">
        <v>0</v>
      </c>
      <c r="Y167" s="81" t="s">
        <v>56</v>
      </c>
      <c r="Z167" s="88">
        <v>0</v>
      </c>
      <c r="AA167" s="81" t="s">
        <v>56</v>
      </c>
      <c r="AB167" s="88">
        <v>0</v>
      </c>
      <c r="AC167" s="88">
        <v>0</v>
      </c>
      <c r="AD167" s="81" t="s">
        <v>56</v>
      </c>
      <c r="AE167" s="88">
        <v>0</v>
      </c>
      <c r="AF167" s="81" t="s">
        <v>56</v>
      </c>
      <c r="AG167" s="88">
        <v>0</v>
      </c>
      <c r="AH167" s="88">
        <v>0</v>
      </c>
      <c r="AI167" s="81" t="s">
        <v>56</v>
      </c>
      <c r="AJ167" s="88">
        <v>0</v>
      </c>
      <c r="AK167" s="81" t="s">
        <v>56</v>
      </c>
      <c r="AL167" s="88">
        <v>0</v>
      </c>
      <c r="AM167" s="88">
        <v>0</v>
      </c>
      <c r="AN167" s="81" t="s">
        <v>56</v>
      </c>
      <c r="AO167" s="88">
        <v>0</v>
      </c>
      <c r="AP167" s="81" t="s">
        <v>56</v>
      </c>
      <c r="AQ167" s="86">
        <f t="shared" si="4"/>
        <v>0</v>
      </c>
      <c r="AR167" s="89">
        <f t="shared" si="5"/>
        <v>521289.33</v>
      </c>
      <c r="AS167" s="82" t="s">
        <v>60</v>
      </c>
      <c r="AT167" s="90">
        <v>0</v>
      </c>
      <c r="AU167" s="90">
        <v>0</v>
      </c>
      <c r="AV167" s="90">
        <v>0</v>
      </c>
      <c r="AW167" s="90">
        <v>0</v>
      </c>
      <c r="AX167" s="90">
        <v>0</v>
      </c>
      <c r="AY167" s="90">
        <v>0</v>
      </c>
    </row>
    <row r="168" spans="1:52" ht="31.5" x14ac:dyDescent="0.25">
      <c r="A168" s="79"/>
      <c r="B168" s="83" t="s">
        <v>52</v>
      </c>
      <c r="C168" s="80" t="s">
        <v>314</v>
      </c>
      <c r="D168" s="80">
        <v>1</v>
      </c>
      <c r="E168" s="80" t="s">
        <v>331</v>
      </c>
      <c r="F168" s="84" t="s">
        <v>332</v>
      </c>
      <c r="G168" s="80">
        <v>54100</v>
      </c>
      <c r="H168" s="84" t="s">
        <v>379</v>
      </c>
      <c r="I168" s="80" t="s">
        <v>56</v>
      </c>
      <c r="J168" s="80" t="s">
        <v>56</v>
      </c>
      <c r="K168" s="80" t="s">
        <v>56</v>
      </c>
      <c r="L168" s="80" t="s">
        <v>284</v>
      </c>
      <c r="M168" s="85" t="s">
        <v>590</v>
      </c>
      <c r="N168" s="83" t="s">
        <v>591</v>
      </c>
      <c r="O168" s="88">
        <v>0</v>
      </c>
      <c r="P168" s="88">
        <f>98624.02-60334.75</f>
        <v>38289.270000000004</v>
      </c>
      <c r="Q168" s="88">
        <v>0</v>
      </c>
      <c r="R168" s="88">
        <f>1200000+1021710.73</f>
        <v>2221710.73</v>
      </c>
      <c r="S168" s="88">
        <v>0</v>
      </c>
      <c r="T168" s="81" t="s">
        <v>56</v>
      </c>
      <c r="U168" s="88">
        <v>1375000</v>
      </c>
      <c r="V168" s="81" t="s">
        <v>1526</v>
      </c>
      <c r="W168" s="88">
        <v>40000</v>
      </c>
      <c r="X168" s="88">
        <v>0</v>
      </c>
      <c r="Y168" s="81" t="s">
        <v>56</v>
      </c>
      <c r="Z168" s="88">
        <v>0</v>
      </c>
      <c r="AA168" s="81" t="s">
        <v>56</v>
      </c>
      <c r="AB168" s="88">
        <v>40000</v>
      </c>
      <c r="AC168" s="88">
        <v>0</v>
      </c>
      <c r="AD168" s="81" t="s">
        <v>56</v>
      </c>
      <c r="AE168" s="88">
        <v>0</v>
      </c>
      <c r="AF168" s="81" t="s">
        <v>56</v>
      </c>
      <c r="AG168" s="88">
        <v>0</v>
      </c>
      <c r="AH168" s="88">
        <v>0</v>
      </c>
      <c r="AI168" s="81" t="s">
        <v>56</v>
      </c>
      <c r="AJ168" s="88">
        <v>0</v>
      </c>
      <c r="AK168" s="81" t="s">
        <v>56</v>
      </c>
      <c r="AL168" s="88">
        <v>0</v>
      </c>
      <c r="AM168" s="88">
        <v>0</v>
      </c>
      <c r="AN168" s="81" t="s">
        <v>56</v>
      </c>
      <c r="AO168" s="88">
        <v>0</v>
      </c>
      <c r="AP168" s="81" t="s">
        <v>56</v>
      </c>
      <c r="AQ168" s="86">
        <f t="shared" si="4"/>
        <v>0</v>
      </c>
      <c r="AR168" s="89">
        <f t="shared" si="5"/>
        <v>3715000</v>
      </c>
      <c r="AS168" s="82" t="s">
        <v>60</v>
      </c>
      <c r="AT168" s="90">
        <v>0</v>
      </c>
      <c r="AU168" s="90">
        <v>0</v>
      </c>
      <c r="AV168" s="90">
        <v>0</v>
      </c>
      <c r="AW168" s="90">
        <v>0</v>
      </c>
      <c r="AX168" s="90">
        <v>0</v>
      </c>
      <c r="AY168" s="90">
        <v>0</v>
      </c>
    </row>
    <row r="169" spans="1:52" ht="78.75" x14ac:dyDescent="0.25">
      <c r="A169" s="79"/>
      <c r="B169" s="83" t="s">
        <v>87</v>
      </c>
      <c r="C169" s="80" t="s">
        <v>314</v>
      </c>
      <c r="D169" s="80">
        <v>1</v>
      </c>
      <c r="E169" s="80" t="s">
        <v>378</v>
      </c>
      <c r="F169" s="84" t="s">
        <v>332</v>
      </c>
      <c r="G169" s="80">
        <v>54100</v>
      </c>
      <c r="H169" s="84" t="s">
        <v>379</v>
      </c>
      <c r="I169" s="80" t="s">
        <v>56</v>
      </c>
      <c r="J169" s="80" t="s">
        <v>56</v>
      </c>
      <c r="K169" s="80" t="s">
        <v>56</v>
      </c>
      <c r="L169" s="80" t="s">
        <v>104</v>
      </c>
      <c r="M169" s="85" t="s">
        <v>380</v>
      </c>
      <c r="N169" s="83" t="s">
        <v>381</v>
      </c>
      <c r="O169" s="88">
        <v>0</v>
      </c>
      <c r="P169" s="88">
        <v>0</v>
      </c>
      <c r="Q169" s="88">
        <v>0</v>
      </c>
      <c r="R169" s="88">
        <v>0</v>
      </c>
      <c r="S169" s="88">
        <v>0</v>
      </c>
      <c r="T169" s="81" t="s">
        <v>56</v>
      </c>
      <c r="U169" s="88">
        <v>350000</v>
      </c>
      <c r="V169" s="81" t="s">
        <v>382</v>
      </c>
      <c r="W169" s="88">
        <v>0</v>
      </c>
      <c r="X169" s="88">
        <v>0</v>
      </c>
      <c r="Y169" s="81" t="s">
        <v>56</v>
      </c>
      <c r="Z169" s="88">
        <v>0</v>
      </c>
      <c r="AA169" s="81" t="s">
        <v>56</v>
      </c>
      <c r="AB169" s="88">
        <v>0</v>
      </c>
      <c r="AC169" s="88">
        <v>0</v>
      </c>
      <c r="AD169" s="81" t="s">
        <v>56</v>
      </c>
      <c r="AE169" s="88">
        <v>0</v>
      </c>
      <c r="AF169" s="81" t="s">
        <v>56</v>
      </c>
      <c r="AG169" s="88">
        <v>0</v>
      </c>
      <c r="AH169" s="88">
        <v>0</v>
      </c>
      <c r="AI169" s="81" t="s">
        <v>56</v>
      </c>
      <c r="AJ169" s="88">
        <v>0</v>
      </c>
      <c r="AK169" s="81" t="s">
        <v>56</v>
      </c>
      <c r="AL169" s="88">
        <v>0</v>
      </c>
      <c r="AM169" s="88">
        <v>0</v>
      </c>
      <c r="AN169" s="81" t="s">
        <v>56</v>
      </c>
      <c r="AO169" s="88">
        <v>0</v>
      </c>
      <c r="AP169" s="81" t="s">
        <v>56</v>
      </c>
      <c r="AQ169" s="86">
        <f t="shared" si="4"/>
        <v>0</v>
      </c>
      <c r="AR169" s="89">
        <f t="shared" si="5"/>
        <v>350000</v>
      </c>
      <c r="AS169" s="82" t="s">
        <v>60</v>
      </c>
      <c r="AT169" s="90">
        <v>0</v>
      </c>
      <c r="AU169" s="90">
        <v>0</v>
      </c>
      <c r="AV169" s="90">
        <v>0</v>
      </c>
      <c r="AW169" s="90">
        <v>0</v>
      </c>
      <c r="AX169" s="90">
        <v>0</v>
      </c>
      <c r="AY169" s="90">
        <v>0</v>
      </c>
    </row>
    <row r="170" spans="1:52" ht="47.25" x14ac:dyDescent="0.25">
      <c r="A170" s="79"/>
      <c r="B170" s="83" t="s">
        <v>87</v>
      </c>
      <c r="C170" s="80" t="s">
        <v>314</v>
      </c>
      <c r="D170" s="80">
        <v>1</v>
      </c>
      <c r="E170" s="80" t="s">
        <v>643</v>
      </c>
      <c r="F170" s="84" t="s">
        <v>644</v>
      </c>
      <c r="G170" s="80">
        <v>54100</v>
      </c>
      <c r="H170" s="84" t="s">
        <v>379</v>
      </c>
      <c r="I170" s="80">
        <v>23310000</v>
      </c>
      <c r="J170" s="80" t="s">
        <v>645</v>
      </c>
      <c r="K170" s="80" t="s">
        <v>646</v>
      </c>
      <c r="L170" s="80" t="s">
        <v>284</v>
      </c>
      <c r="M170" s="85" t="s">
        <v>647</v>
      </c>
      <c r="N170" s="83" t="s">
        <v>644</v>
      </c>
      <c r="O170" s="88">
        <v>0</v>
      </c>
      <c r="P170" s="88">
        <v>0</v>
      </c>
      <c r="Q170" s="86">
        <v>50000</v>
      </c>
      <c r="R170" s="88">
        <v>380000</v>
      </c>
      <c r="S170" s="88">
        <v>0</v>
      </c>
      <c r="T170" s="81" t="s">
        <v>56</v>
      </c>
      <c r="U170" s="88">
        <v>332000</v>
      </c>
      <c r="V170" s="81" t="s">
        <v>648</v>
      </c>
      <c r="W170" s="88">
        <f>180000*0.1</f>
        <v>18000</v>
      </c>
      <c r="X170" s="88">
        <v>900000</v>
      </c>
      <c r="Y170" s="81" t="s">
        <v>649</v>
      </c>
      <c r="Z170" s="88">
        <v>1500000</v>
      </c>
      <c r="AA170" s="81" t="s">
        <v>650</v>
      </c>
      <c r="AB170" s="88">
        <f>180000*0.3</f>
        <v>54000</v>
      </c>
      <c r="AC170" s="88">
        <v>1000000</v>
      </c>
      <c r="AD170" s="81" t="s">
        <v>651</v>
      </c>
      <c r="AE170" s="88">
        <v>1750000</v>
      </c>
      <c r="AF170" s="81" t="s">
        <v>652</v>
      </c>
      <c r="AG170" s="88">
        <f>180000*0.4</f>
        <v>72000</v>
      </c>
      <c r="AH170" s="88">
        <v>260000</v>
      </c>
      <c r="AI170" s="81" t="s">
        <v>649</v>
      </c>
      <c r="AJ170" s="88">
        <v>0</v>
      </c>
      <c r="AK170" s="81" t="s">
        <v>56</v>
      </c>
      <c r="AL170" s="88">
        <f>180000*0.2</f>
        <v>36000</v>
      </c>
      <c r="AM170" s="88">
        <v>0</v>
      </c>
      <c r="AN170" s="81" t="s">
        <v>56</v>
      </c>
      <c r="AO170" s="88">
        <v>0</v>
      </c>
      <c r="AP170" s="81" t="s">
        <v>56</v>
      </c>
      <c r="AQ170" s="86">
        <f t="shared" si="4"/>
        <v>2210000</v>
      </c>
      <c r="AR170" s="89">
        <f t="shared" si="5"/>
        <v>4142000</v>
      </c>
      <c r="AS170" s="82" t="s">
        <v>330</v>
      </c>
      <c r="AT170" s="111"/>
      <c r="AU170" s="111">
        <v>1750000</v>
      </c>
      <c r="AV170" s="111">
        <v>0</v>
      </c>
      <c r="AW170" s="111">
        <v>1750000</v>
      </c>
      <c r="AX170" s="111">
        <v>0</v>
      </c>
      <c r="AY170" s="111">
        <v>0</v>
      </c>
    </row>
    <row r="171" spans="1:52" ht="40.5" x14ac:dyDescent="0.25">
      <c r="A171" s="79"/>
      <c r="B171" s="83" t="s">
        <v>87</v>
      </c>
      <c r="C171" s="80" t="s">
        <v>314</v>
      </c>
      <c r="D171" s="80" t="s">
        <v>1575</v>
      </c>
      <c r="E171" s="80" t="s">
        <v>659</v>
      </c>
      <c r="F171" s="84" t="s">
        <v>660</v>
      </c>
      <c r="G171" s="80">
        <v>54100</v>
      </c>
      <c r="H171" s="84" t="s">
        <v>379</v>
      </c>
      <c r="I171" s="80" t="s">
        <v>56</v>
      </c>
      <c r="J171" s="80" t="s">
        <v>56</v>
      </c>
      <c r="K171" s="80" t="s">
        <v>56</v>
      </c>
      <c r="L171" s="80" t="s">
        <v>619</v>
      </c>
      <c r="M171" s="85" t="s">
        <v>661</v>
      </c>
      <c r="N171" s="67" t="s">
        <v>1539</v>
      </c>
      <c r="O171" s="88">
        <v>0</v>
      </c>
      <c r="P171" s="88">
        <v>0</v>
      </c>
      <c r="Q171" s="88">
        <v>0</v>
      </c>
      <c r="R171" s="88">
        <v>0</v>
      </c>
      <c r="S171" s="88">
        <v>0</v>
      </c>
      <c r="T171" s="81" t="s">
        <v>56</v>
      </c>
      <c r="U171" s="88">
        <v>22000</v>
      </c>
      <c r="V171" s="81" t="s">
        <v>1576</v>
      </c>
      <c r="W171" s="88">
        <v>0</v>
      </c>
      <c r="X171" s="88">
        <v>0</v>
      </c>
      <c r="Y171" s="81" t="s">
        <v>56</v>
      </c>
      <c r="Z171" s="88">
        <v>0</v>
      </c>
      <c r="AA171" s="81" t="s">
        <v>1543</v>
      </c>
      <c r="AB171" s="88">
        <v>0</v>
      </c>
      <c r="AC171" s="88">
        <v>0</v>
      </c>
      <c r="AD171" s="81" t="s">
        <v>56</v>
      </c>
      <c r="AE171" s="88">
        <v>22000</v>
      </c>
      <c r="AF171" s="81" t="s">
        <v>662</v>
      </c>
      <c r="AG171" s="88">
        <v>0</v>
      </c>
      <c r="AH171" s="88">
        <v>0</v>
      </c>
      <c r="AI171" s="81" t="s">
        <v>56</v>
      </c>
      <c r="AJ171" s="88">
        <v>0</v>
      </c>
      <c r="AK171" s="81" t="s">
        <v>1577</v>
      </c>
      <c r="AL171" s="88">
        <v>0</v>
      </c>
      <c r="AM171" s="88">
        <v>0</v>
      </c>
      <c r="AN171" s="81" t="s">
        <v>56</v>
      </c>
      <c r="AO171" s="88">
        <v>22000</v>
      </c>
      <c r="AP171" s="81" t="s">
        <v>662</v>
      </c>
      <c r="AQ171" s="86">
        <f>O171+Q171+S171+X171+AC171+AH171+AM171</f>
        <v>0</v>
      </c>
      <c r="AR171" s="89">
        <f>P171+R171+U171+W171+Z171+AB171+AE171+AG171+AJ171+AL171+AO171</f>
        <v>66000</v>
      </c>
      <c r="AS171" s="82" t="s">
        <v>60</v>
      </c>
      <c r="AT171" s="90">
        <v>0</v>
      </c>
      <c r="AU171" s="90">
        <v>0</v>
      </c>
      <c r="AV171" s="90">
        <v>0</v>
      </c>
      <c r="AW171" s="90">
        <v>0</v>
      </c>
      <c r="AX171" s="90">
        <v>0</v>
      </c>
      <c r="AY171" s="90">
        <v>0</v>
      </c>
    </row>
    <row r="172" spans="1:52" ht="31.5" x14ac:dyDescent="0.25">
      <c r="A172" s="79"/>
      <c r="B172" s="83" t="s">
        <v>51</v>
      </c>
      <c r="C172" s="80" t="s">
        <v>314</v>
      </c>
      <c r="D172" s="80">
        <v>1</v>
      </c>
      <c r="E172" s="80" t="s">
        <v>584</v>
      </c>
      <c r="F172" s="84" t="s">
        <v>54</v>
      </c>
      <c r="G172" s="80">
        <v>54100</v>
      </c>
      <c r="H172" s="84" t="s">
        <v>379</v>
      </c>
      <c r="I172" s="80" t="s">
        <v>56</v>
      </c>
      <c r="J172" s="80" t="s">
        <v>56</v>
      </c>
      <c r="K172" s="80" t="s">
        <v>56</v>
      </c>
      <c r="L172" s="80" t="s">
        <v>57</v>
      </c>
      <c r="M172" s="85" t="s">
        <v>585</v>
      </c>
      <c r="N172" s="83" t="s">
        <v>54</v>
      </c>
      <c r="O172" s="88">
        <v>0</v>
      </c>
      <c r="P172" s="88">
        <v>792.28</v>
      </c>
      <c r="Q172" s="88">
        <v>0</v>
      </c>
      <c r="R172" s="88">
        <v>2500</v>
      </c>
      <c r="S172" s="88">
        <v>0</v>
      </c>
      <c r="T172" s="81" t="s">
        <v>56</v>
      </c>
      <c r="U172" s="88">
        <v>900</v>
      </c>
      <c r="V172" s="81" t="s">
        <v>1572</v>
      </c>
      <c r="W172" s="88">
        <v>0</v>
      </c>
      <c r="X172" s="88">
        <v>0</v>
      </c>
      <c r="Y172" s="81" t="s">
        <v>56</v>
      </c>
      <c r="Z172" s="88">
        <v>0</v>
      </c>
      <c r="AA172" s="81" t="s">
        <v>56</v>
      </c>
      <c r="AB172" s="88">
        <v>0</v>
      </c>
      <c r="AC172" s="88">
        <v>0</v>
      </c>
      <c r="AD172" s="81" t="s">
        <v>56</v>
      </c>
      <c r="AE172" s="88">
        <v>0</v>
      </c>
      <c r="AF172" s="81" t="s">
        <v>56</v>
      </c>
      <c r="AG172" s="88">
        <v>0</v>
      </c>
      <c r="AH172" s="88">
        <v>0</v>
      </c>
      <c r="AI172" s="81" t="s">
        <v>56</v>
      </c>
      <c r="AJ172" s="88">
        <v>0</v>
      </c>
      <c r="AK172" s="81" t="s">
        <v>56</v>
      </c>
      <c r="AL172" s="88">
        <v>0</v>
      </c>
      <c r="AM172" s="88">
        <v>0</v>
      </c>
      <c r="AN172" s="81" t="s">
        <v>56</v>
      </c>
      <c r="AO172" s="88">
        <v>0</v>
      </c>
      <c r="AP172" s="81" t="s">
        <v>56</v>
      </c>
      <c r="AQ172" s="86">
        <f t="shared" si="4"/>
        <v>0</v>
      </c>
      <c r="AR172" s="89">
        <f t="shared" si="5"/>
        <v>4192.28</v>
      </c>
      <c r="AS172" s="82" t="s">
        <v>60</v>
      </c>
      <c r="AT172" s="90">
        <v>0</v>
      </c>
      <c r="AU172" s="90">
        <v>0</v>
      </c>
      <c r="AV172" s="90">
        <v>0</v>
      </c>
      <c r="AW172" s="90">
        <v>0</v>
      </c>
      <c r="AX172" s="90">
        <v>0</v>
      </c>
      <c r="AY172" s="90">
        <v>0</v>
      </c>
    </row>
    <row r="173" spans="1:52" s="146" customFormat="1" ht="15.75" x14ac:dyDescent="0.25">
      <c r="A173" s="134"/>
      <c r="B173" s="135" t="s">
        <v>52</v>
      </c>
      <c r="C173" s="136" t="s">
        <v>314</v>
      </c>
      <c r="D173" s="136">
        <v>1</v>
      </c>
      <c r="E173" s="136" t="s">
        <v>686</v>
      </c>
      <c r="F173" s="137" t="s">
        <v>687</v>
      </c>
      <c r="G173" s="136">
        <v>54100</v>
      </c>
      <c r="H173" s="137" t="s">
        <v>379</v>
      </c>
      <c r="I173" s="136" t="s">
        <v>56</v>
      </c>
      <c r="J173" s="136" t="s">
        <v>56</v>
      </c>
      <c r="K173" s="136" t="s">
        <v>56</v>
      </c>
      <c r="L173" s="136" t="s">
        <v>284</v>
      </c>
      <c r="M173" s="138" t="s">
        <v>688</v>
      </c>
      <c r="N173" s="135" t="s">
        <v>687</v>
      </c>
      <c r="O173" s="139">
        <v>0</v>
      </c>
      <c r="P173" s="139">
        <v>1530710.07</v>
      </c>
      <c r="Q173" s="139">
        <v>0</v>
      </c>
      <c r="R173" s="139">
        <v>6206.03</v>
      </c>
      <c r="S173" s="139">
        <v>0</v>
      </c>
      <c r="T173" s="140" t="s">
        <v>56</v>
      </c>
      <c r="U173" s="139">
        <v>0</v>
      </c>
      <c r="V173" s="140" t="s">
        <v>56</v>
      </c>
      <c r="W173" s="139">
        <v>0</v>
      </c>
      <c r="X173" s="139">
        <v>0</v>
      </c>
      <c r="Y173" s="140" t="s">
        <v>56</v>
      </c>
      <c r="Z173" s="139">
        <v>80000</v>
      </c>
      <c r="AA173" s="140" t="s">
        <v>689</v>
      </c>
      <c r="AB173" s="139">
        <v>0</v>
      </c>
      <c r="AC173" s="139">
        <v>0</v>
      </c>
      <c r="AD173" s="140" t="s">
        <v>56</v>
      </c>
      <c r="AE173" s="139">
        <v>0</v>
      </c>
      <c r="AF173" s="140" t="s">
        <v>56</v>
      </c>
      <c r="AG173" s="139">
        <v>0</v>
      </c>
      <c r="AH173" s="139">
        <v>0</v>
      </c>
      <c r="AI173" s="140" t="s">
        <v>56</v>
      </c>
      <c r="AJ173" s="139">
        <v>0</v>
      </c>
      <c r="AK173" s="140" t="s">
        <v>56</v>
      </c>
      <c r="AL173" s="139">
        <v>0</v>
      </c>
      <c r="AM173" s="139">
        <v>0</v>
      </c>
      <c r="AN173" s="140" t="s">
        <v>56</v>
      </c>
      <c r="AO173" s="139">
        <v>0</v>
      </c>
      <c r="AP173" s="140" t="s">
        <v>56</v>
      </c>
      <c r="AQ173" s="141">
        <f t="shared" si="4"/>
        <v>0</v>
      </c>
      <c r="AR173" s="142">
        <f t="shared" si="5"/>
        <v>1616916.1</v>
      </c>
      <c r="AS173" s="143" t="s">
        <v>60</v>
      </c>
      <c r="AT173" s="144">
        <v>0</v>
      </c>
      <c r="AU173" s="144">
        <v>0</v>
      </c>
      <c r="AV173" s="144">
        <v>0</v>
      </c>
      <c r="AW173" s="144">
        <v>0</v>
      </c>
      <c r="AX173" s="144">
        <v>0</v>
      </c>
      <c r="AY173" s="144">
        <v>0</v>
      </c>
      <c r="AZ173" s="145" t="s">
        <v>1587</v>
      </c>
    </row>
    <row r="174" spans="1:52" ht="63" x14ac:dyDescent="0.25">
      <c r="A174" s="79"/>
      <c r="B174" s="83" t="s">
        <v>52</v>
      </c>
      <c r="C174" s="80" t="s">
        <v>314</v>
      </c>
      <c r="D174" s="80">
        <v>2</v>
      </c>
      <c r="E174" s="80" t="s">
        <v>228</v>
      </c>
      <c r="F174" s="84" t="s">
        <v>229</v>
      </c>
      <c r="G174" s="80">
        <v>54100</v>
      </c>
      <c r="H174" s="84" t="s">
        <v>379</v>
      </c>
      <c r="I174" s="80" t="s">
        <v>56</v>
      </c>
      <c r="J174" s="80" t="s">
        <v>56</v>
      </c>
      <c r="K174" s="80" t="s">
        <v>56</v>
      </c>
      <c r="L174" s="80" t="s">
        <v>284</v>
      </c>
      <c r="M174" s="85" t="s">
        <v>592</v>
      </c>
      <c r="N174" s="83" t="s">
        <v>593</v>
      </c>
      <c r="O174" s="88">
        <v>0</v>
      </c>
      <c r="P174" s="88">
        <v>0</v>
      </c>
      <c r="Q174" s="88">
        <v>0</v>
      </c>
      <c r="R174" s="88">
        <v>210000</v>
      </c>
      <c r="S174" s="88">
        <v>0</v>
      </c>
      <c r="T174" s="81" t="s">
        <v>56</v>
      </c>
      <c r="U174" s="88">
        <v>0</v>
      </c>
      <c r="V174" s="81" t="s">
        <v>56</v>
      </c>
      <c r="W174" s="88">
        <f>1400000*0.05*0.1</f>
        <v>7000</v>
      </c>
      <c r="X174" s="88">
        <v>0</v>
      </c>
      <c r="Y174" s="81" t="s">
        <v>56</v>
      </c>
      <c r="Z174" s="88">
        <v>1400000</v>
      </c>
      <c r="AA174" s="81" t="s">
        <v>594</v>
      </c>
      <c r="AB174" s="88">
        <f>1390000*0.05*0.4</f>
        <v>27800</v>
      </c>
      <c r="AC174" s="88">
        <v>0</v>
      </c>
      <c r="AD174" s="81" t="s">
        <v>56</v>
      </c>
      <c r="AE174" s="88">
        <v>590000</v>
      </c>
      <c r="AF174" s="81" t="s">
        <v>595</v>
      </c>
      <c r="AG174" s="88">
        <f>1400000*0.05*0.5+500000*0.04</f>
        <v>55000</v>
      </c>
      <c r="AH174" s="88">
        <v>0</v>
      </c>
      <c r="AI174" s="81" t="s">
        <v>56</v>
      </c>
      <c r="AJ174" s="88">
        <v>0</v>
      </c>
      <c r="AK174" s="81" t="s">
        <v>56</v>
      </c>
      <c r="AL174" s="88">
        <f>500000*0.06</f>
        <v>30000</v>
      </c>
      <c r="AM174" s="88">
        <v>0</v>
      </c>
      <c r="AN174" s="81" t="s">
        <v>56</v>
      </c>
      <c r="AO174" s="88">
        <v>0</v>
      </c>
      <c r="AP174" s="81" t="s">
        <v>56</v>
      </c>
      <c r="AQ174" s="86">
        <f t="shared" si="4"/>
        <v>0</v>
      </c>
      <c r="AR174" s="89">
        <f t="shared" si="5"/>
        <v>2319800</v>
      </c>
      <c r="AS174" s="82" t="s">
        <v>60</v>
      </c>
      <c r="AT174" s="90">
        <v>0</v>
      </c>
      <c r="AU174" s="90">
        <v>0</v>
      </c>
      <c r="AV174" s="90">
        <v>0</v>
      </c>
      <c r="AW174" s="90">
        <v>0</v>
      </c>
      <c r="AX174" s="90">
        <v>0</v>
      </c>
      <c r="AY174" s="90">
        <v>0</v>
      </c>
    </row>
    <row r="175" spans="1:52" ht="47.25" x14ac:dyDescent="0.25">
      <c r="A175" s="79"/>
      <c r="B175" s="83" t="s">
        <v>52</v>
      </c>
      <c r="C175" s="80" t="s">
        <v>314</v>
      </c>
      <c r="D175" s="80">
        <v>2</v>
      </c>
      <c r="E175" s="80" t="s">
        <v>596</v>
      </c>
      <c r="F175" s="84" t="s">
        <v>597</v>
      </c>
      <c r="G175" s="80">
        <v>54100</v>
      </c>
      <c r="H175" s="84" t="s">
        <v>379</v>
      </c>
      <c r="I175" s="80" t="s">
        <v>56</v>
      </c>
      <c r="J175" s="80" t="s">
        <v>56</v>
      </c>
      <c r="K175" s="80" t="s">
        <v>56</v>
      </c>
      <c r="L175" s="80" t="s">
        <v>284</v>
      </c>
      <c r="M175" s="85" t="s">
        <v>598</v>
      </c>
      <c r="N175" s="83" t="s">
        <v>597</v>
      </c>
      <c r="O175" s="88">
        <v>0</v>
      </c>
      <c r="P175" s="88">
        <v>0</v>
      </c>
      <c r="Q175" s="88">
        <v>0</v>
      </c>
      <c r="R175" s="88">
        <v>0</v>
      </c>
      <c r="S175" s="88">
        <v>0</v>
      </c>
      <c r="T175" s="81" t="s">
        <v>56</v>
      </c>
      <c r="U175" s="88">
        <v>35000</v>
      </c>
      <c r="V175" s="81" t="s">
        <v>599</v>
      </c>
      <c r="W175" s="88">
        <v>0</v>
      </c>
      <c r="X175" s="88">
        <v>0</v>
      </c>
      <c r="Y175" s="81" t="s">
        <v>56</v>
      </c>
      <c r="Z175" s="88">
        <v>210000</v>
      </c>
      <c r="AA175" s="81" t="s">
        <v>600</v>
      </c>
      <c r="AB175" s="88">
        <v>0</v>
      </c>
      <c r="AC175" s="88">
        <v>0</v>
      </c>
      <c r="AD175" s="81" t="s">
        <v>56</v>
      </c>
      <c r="AE175" s="88">
        <v>300000</v>
      </c>
      <c r="AF175" s="81" t="s">
        <v>601</v>
      </c>
      <c r="AG175" s="88">
        <v>0</v>
      </c>
      <c r="AH175" s="88">
        <v>0</v>
      </c>
      <c r="AI175" s="81" t="s">
        <v>56</v>
      </c>
      <c r="AJ175" s="88">
        <v>0</v>
      </c>
      <c r="AK175" s="81" t="s">
        <v>56</v>
      </c>
      <c r="AL175" s="88">
        <v>0</v>
      </c>
      <c r="AM175" s="88">
        <v>0</v>
      </c>
      <c r="AN175" s="81" t="s">
        <v>56</v>
      </c>
      <c r="AO175" s="88">
        <v>3500000</v>
      </c>
      <c r="AP175" s="81" t="s">
        <v>602</v>
      </c>
      <c r="AQ175" s="86">
        <f t="shared" si="4"/>
        <v>0</v>
      </c>
      <c r="AR175" s="89">
        <f t="shared" si="5"/>
        <v>4045000</v>
      </c>
      <c r="AS175" s="82" t="s">
        <v>60</v>
      </c>
      <c r="AT175" s="90">
        <v>0</v>
      </c>
      <c r="AU175" s="90">
        <v>0</v>
      </c>
      <c r="AV175" s="90">
        <v>0</v>
      </c>
      <c r="AW175" s="90">
        <v>0</v>
      </c>
      <c r="AX175" s="90">
        <v>0</v>
      </c>
      <c r="AY175" s="90">
        <v>0</v>
      </c>
    </row>
    <row r="176" spans="1:52" ht="47.25" x14ac:dyDescent="0.25">
      <c r="A176" s="79"/>
      <c r="B176" s="83" t="s">
        <v>87</v>
      </c>
      <c r="C176" s="80" t="s">
        <v>314</v>
      </c>
      <c r="D176" s="80">
        <v>1</v>
      </c>
      <c r="E176" s="80" t="s">
        <v>673</v>
      </c>
      <c r="F176" s="84" t="s">
        <v>674</v>
      </c>
      <c r="G176" s="80">
        <v>54100</v>
      </c>
      <c r="H176" s="84" t="s">
        <v>379</v>
      </c>
      <c r="I176" s="80" t="s">
        <v>56</v>
      </c>
      <c r="J176" s="80" t="s">
        <v>56</v>
      </c>
      <c r="K176" s="80" t="s">
        <v>56</v>
      </c>
      <c r="L176" s="80" t="s">
        <v>284</v>
      </c>
      <c r="M176" s="85" t="s">
        <v>675</v>
      </c>
      <c r="N176" s="83" t="s">
        <v>676</v>
      </c>
      <c r="O176" s="88">
        <v>0</v>
      </c>
      <c r="P176" s="88">
        <v>0</v>
      </c>
      <c r="Q176" s="88">
        <v>0</v>
      </c>
      <c r="R176" s="88">
        <v>0</v>
      </c>
      <c r="S176" s="88">
        <v>0</v>
      </c>
      <c r="T176" s="81" t="s">
        <v>56</v>
      </c>
      <c r="U176" s="88">
        <v>335000</v>
      </c>
      <c r="V176" s="81" t="s">
        <v>677</v>
      </c>
      <c r="W176" s="88">
        <v>0</v>
      </c>
      <c r="X176" s="88">
        <v>0</v>
      </c>
      <c r="Y176" s="81" t="s">
        <v>56</v>
      </c>
      <c r="Z176" s="88">
        <v>335000</v>
      </c>
      <c r="AA176" s="81" t="s">
        <v>678</v>
      </c>
      <c r="AB176" s="88">
        <v>0</v>
      </c>
      <c r="AC176" s="88">
        <v>0</v>
      </c>
      <c r="AD176" s="81" t="s">
        <v>56</v>
      </c>
      <c r="AE176" s="88">
        <v>335000</v>
      </c>
      <c r="AF176" s="81" t="s">
        <v>678</v>
      </c>
      <c r="AG176" s="88">
        <v>0</v>
      </c>
      <c r="AH176" s="88">
        <v>0</v>
      </c>
      <c r="AI176" s="81" t="s">
        <v>56</v>
      </c>
      <c r="AJ176" s="88">
        <v>335000</v>
      </c>
      <c r="AK176" s="81" t="s">
        <v>678</v>
      </c>
      <c r="AL176" s="88">
        <v>0</v>
      </c>
      <c r="AM176" s="88">
        <v>0</v>
      </c>
      <c r="AN176" s="81" t="s">
        <v>56</v>
      </c>
      <c r="AO176" s="88">
        <v>335000</v>
      </c>
      <c r="AP176" s="81" t="s">
        <v>678</v>
      </c>
      <c r="AQ176" s="86">
        <f t="shared" si="4"/>
        <v>0</v>
      </c>
      <c r="AR176" s="89">
        <f t="shared" si="5"/>
        <v>1675000</v>
      </c>
      <c r="AS176" s="82" t="s">
        <v>60</v>
      </c>
      <c r="AT176" s="90">
        <v>0</v>
      </c>
      <c r="AU176" s="90">
        <v>0</v>
      </c>
      <c r="AV176" s="90">
        <v>0</v>
      </c>
      <c r="AW176" s="90">
        <v>0</v>
      </c>
      <c r="AX176" s="90">
        <v>0</v>
      </c>
      <c r="AY176" s="90">
        <v>0</v>
      </c>
    </row>
    <row r="177" spans="1:53" ht="47.25" x14ac:dyDescent="0.25">
      <c r="A177" s="79"/>
      <c r="B177" s="83" t="s">
        <v>87</v>
      </c>
      <c r="C177" s="80" t="s">
        <v>314</v>
      </c>
      <c r="D177" s="80">
        <v>1</v>
      </c>
      <c r="E177" s="80" t="s">
        <v>679</v>
      </c>
      <c r="F177" s="84" t="s">
        <v>680</v>
      </c>
      <c r="G177" s="80">
        <v>54100</v>
      </c>
      <c r="H177" s="84" t="s">
        <v>379</v>
      </c>
      <c r="I177" s="80" t="s">
        <v>56</v>
      </c>
      <c r="J177" s="80" t="s">
        <v>56</v>
      </c>
      <c r="K177" s="80" t="s">
        <v>56</v>
      </c>
      <c r="L177" s="80" t="s">
        <v>284</v>
      </c>
      <c r="M177" s="85" t="s">
        <v>681</v>
      </c>
      <c r="N177" s="83" t="s">
        <v>682</v>
      </c>
      <c r="O177" s="88">
        <v>0</v>
      </c>
      <c r="P177" s="88">
        <v>0</v>
      </c>
      <c r="Q177" s="88">
        <v>0</v>
      </c>
      <c r="R177" s="88">
        <v>0</v>
      </c>
      <c r="S177" s="88">
        <v>0</v>
      </c>
      <c r="T177" s="81" t="s">
        <v>56</v>
      </c>
      <c r="U177" s="88">
        <v>335000</v>
      </c>
      <c r="V177" s="81" t="s">
        <v>678</v>
      </c>
      <c r="W177" s="88">
        <v>0</v>
      </c>
      <c r="X177" s="88">
        <v>0</v>
      </c>
      <c r="Y177" s="81" t="s">
        <v>56</v>
      </c>
      <c r="Z177" s="88">
        <v>335000</v>
      </c>
      <c r="AA177" s="81" t="s">
        <v>678</v>
      </c>
      <c r="AB177" s="88">
        <v>0</v>
      </c>
      <c r="AC177" s="88">
        <v>0</v>
      </c>
      <c r="AD177" s="81" t="s">
        <v>56</v>
      </c>
      <c r="AE177" s="88">
        <v>335000</v>
      </c>
      <c r="AF177" s="81" t="s">
        <v>678</v>
      </c>
      <c r="AG177" s="88">
        <v>0</v>
      </c>
      <c r="AH177" s="88">
        <v>0</v>
      </c>
      <c r="AI177" s="81" t="s">
        <v>56</v>
      </c>
      <c r="AJ177" s="88">
        <v>335000</v>
      </c>
      <c r="AK177" s="81" t="s">
        <v>678</v>
      </c>
      <c r="AL177" s="88">
        <v>0</v>
      </c>
      <c r="AM177" s="88">
        <v>0</v>
      </c>
      <c r="AN177" s="81" t="s">
        <v>56</v>
      </c>
      <c r="AO177" s="88">
        <v>335000</v>
      </c>
      <c r="AP177" s="81" t="s">
        <v>678</v>
      </c>
      <c r="AQ177" s="86">
        <f t="shared" si="4"/>
        <v>0</v>
      </c>
      <c r="AR177" s="89">
        <f t="shared" si="5"/>
        <v>1675000</v>
      </c>
      <c r="AS177" s="82" t="s">
        <v>60</v>
      </c>
      <c r="AT177" s="90">
        <v>0</v>
      </c>
      <c r="AU177" s="90">
        <v>0</v>
      </c>
      <c r="AV177" s="90">
        <v>0</v>
      </c>
      <c r="AW177" s="90">
        <v>0</v>
      </c>
      <c r="AX177" s="90">
        <v>0</v>
      </c>
      <c r="AY177" s="90">
        <v>0</v>
      </c>
    </row>
    <row r="178" spans="1:53" ht="31.5" x14ac:dyDescent="0.25">
      <c r="A178" s="79"/>
      <c r="B178" s="83" t="s">
        <v>87</v>
      </c>
      <c r="C178" s="80" t="s">
        <v>314</v>
      </c>
      <c r="D178" s="80">
        <v>1</v>
      </c>
      <c r="E178" s="80" t="s">
        <v>613</v>
      </c>
      <c r="F178" s="84" t="s">
        <v>614</v>
      </c>
      <c r="G178" s="80">
        <v>54100</v>
      </c>
      <c r="H178" s="84" t="s">
        <v>379</v>
      </c>
      <c r="I178" s="80" t="s">
        <v>56</v>
      </c>
      <c r="J178" s="80" t="s">
        <v>56</v>
      </c>
      <c r="K178" s="80" t="s">
        <v>56</v>
      </c>
      <c r="L178" s="80" t="s">
        <v>284</v>
      </c>
      <c r="M178" s="85" t="s">
        <v>615</v>
      </c>
      <c r="N178" s="83" t="s">
        <v>614</v>
      </c>
      <c r="O178" s="88">
        <v>0</v>
      </c>
      <c r="P178" s="88">
        <v>0</v>
      </c>
      <c r="Q178" s="88">
        <v>0</v>
      </c>
      <c r="R178" s="88">
        <v>0</v>
      </c>
      <c r="S178" s="88">
        <v>0</v>
      </c>
      <c r="T178" s="81" t="s">
        <v>56</v>
      </c>
      <c r="U178" s="88">
        <v>0</v>
      </c>
      <c r="V178" s="81" t="s">
        <v>56</v>
      </c>
      <c r="W178" s="88">
        <v>0</v>
      </c>
      <c r="X178" s="88">
        <v>0</v>
      </c>
      <c r="Y178" s="81" t="s">
        <v>56</v>
      </c>
      <c r="Z178" s="88">
        <v>30000</v>
      </c>
      <c r="AA178" s="81" t="s">
        <v>616</v>
      </c>
      <c r="AB178" s="88">
        <v>0</v>
      </c>
      <c r="AC178" s="88">
        <v>0</v>
      </c>
      <c r="AD178" s="81" t="s">
        <v>56</v>
      </c>
      <c r="AE178" s="88">
        <v>35000</v>
      </c>
      <c r="AF178" s="81" t="s">
        <v>603</v>
      </c>
      <c r="AG178" s="88">
        <v>0</v>
      </c>
      <c r="AH178" s="88">
        <v>0</v>
      </c>
      <c r="AI178" s="81" t="s">
        <v>56</v>
      </c>
      <c r="AJ178" s="88">
        <v>0</v>
      </c>
      <c r="AK178" s="81" t="s">
        <v>56</v>
      </c>
      <c r="AL178" s="88">
        <v>0</v>
      </c>
      <c r="AM178" s="88">
        <v>0</v>
      </c>
      <c r="AN178" s="81" t="s">
        <v>56</v>
      </c>
      <c r="AO178" s="88">
        <v>0</v>
      </c>
      <c r="AP178" s="81" t="s">
        <v>56</v>
      </c>
      <c r="AQ178" s="86">
        <f t="shared" si="4"/>
        <v>0</v>
      </c>
      <c r="AR178" s="89">
        <f t="shared" si="5"/>
        <v>65000</v>
      </c>
      <c r="AS178" s="82" t="s">
        <v>60</v>
      </c>
      <c r="AT178" s="90">
        <v>0</v>
      </c>
      <c r="AU178" s="90">
        <v>0</v>
      </c>
      <c r="AV178" s="90">
        <v>0</v>
      </c>
      <c r="AW178" s="90">
        <v>0</v>
      </c>
      <c r="AX178" s="90">
        <v>0</v>
      </c>
      <c r="AY178" s="90">
        <v>0</v>
      </c>
    </row>
    <row r="179" spans="1:53" s="124" customFormat="1" ht="47.25" x14ac:dyDescent="0.25">
      <c r="A179" s="113"/>
      <c r="B179" s="114" t="s">
        <v>87</v>
      </c>
      <c r="C179" s="115" t="s">
        <v>314</v>
      </c>
      <c r="D179" s="115">
        <v>3</v>
      </c>
      <c r="E179" s="115" t="s">
        <v>640</v>
      </c>
      <c r="F179" s="116" t="s">
        <v>641</v>
      </c>
      <c r="G179" s="115">
        <v>54100</v>
      </c>
      <c r="H179" s="116" t="s">
        <v>379</v>
      </c>
      <c r="I179" s="114" t="s">
        <v>56</v>
      </c>
      <c r="J179" s="114" t="s">
        <v>56</v>
      </c>
      <c r="K179" s="114" t="s">
        <v>56</v>
      </c>
      <c r="L179" s="115" t="s">
        <v>284</v>
      </c>
      <c r="M179" s="117" t="s">
        <v>642</v>
      </c>
      <c r="N179" s="114" t="s">
        <v>641</v>
      </c>
      <c r="O179" s="112">
        <v>0</v>
      </c>
      <c r="P179" s="112">
        <v>0</v>
      </c>
      <c r="Q179" s="112">
        <v>0</v>
      </c>
      <c r="R179" s="112">
        <v>0</v>
      </c>
      <c r="S179" s="112">
        <v>0</v>
      </c>
      <c r="T179" s="118" t="s">
        <v>56</v>
      </c>
      <c r="U179" s="112">
        <v>0</v>
      </c>
      <c r="V179" s="118" t="s">
        <v>1518</v>
      </c>
      <c r="W179" s="112">
        <v>0</v>
      </c>
      <c r="X179" s="112">
        <v>0</v>
      </c>
      <c r="Y179" s="118" t="s">
        <v>56</v>
      </c>
      <c r="Z179" s="112">
        <v>0</v>
      </c>
      <c r="AA179" s="118" t="s">
        <v>1518</v>
      </c>
      <c r="AB179" s="112">
        <v>0</v>
      </c>
      <c r="AC179" s="112">
        <v>0</v>
      </c>
      <c r="AD179" s="118" t="s">
        <v>56</v>
      </c>
      <c r="AE179" s="112">
        <v>0</v>
      </c>
      <c r="AF179" s="118" t="s">
        <v>1518</v>
      </c>
      <c r="AG179" s="112">
        <v>0</v>
      </c>
      <c r="AH179" s="112">
        <v>0</v>
      </c>
      <c r="AI179" s="118" t="s">
        <v>56</v>
      </c>
      <c r="AJ179" s="112">
        <v>0</v>
      </c>
      <c r="AK179" s="118" t="s">
        <v>56</v>
      </c>
      <c r="AL179" s="112">
        <v>0</v>
      </c>
      <c r="AM179" s="112">
        <v>0</v>
      </c>
      <c r="AN179" s="118" t="s">
        <v>56</v>
      </c>
      <c r="AO179" s="112">
        <v>570000</v>
      </c>
      <c r="AP179" s="118" t="s">
        <v>321</v>
      </c>
      <c r="AQ179" s="119">
        <f t="shared" si="4"/>
        <v>0</v>
      </c>
      <c r="AR179" s="120">
        <f t="shared" si="5"/>
        <v>570000</v>
      </c>
      <c r="AS179" s="121" t="s">
        <v>60</v>
      </c>
      <c r="AT179" s="122">
        <v>0</v>
      </c>
      <c r="AU179" s="122">
        <v>0</v>
      </c>
      <c r="AV179" s="122">
        <v>0</v>
      </c>
      <c r="AW179" s="122">
        <v>0</v>
      </c>
      <c r="AX179" s="122">
        <v>0</v>
      </c>
      <c r="AY179" s="122">
        <v>0</v>
      </c>
      <c r="AZ179" s="123" t="s">
        <v>1582</v>
      </c>
    </row>
    <row r="180" spans="1:53" ht="47.25" x14ac:dyDescent="0.25">
      <c r="A180" s="79"/>
      <c r="B180" s="83" t="s">
        <v>87</v>
      </c>
      <c r="C180" s="80" t="s">
        <v>314</v>
      </c>
      <c r="D180" s="80">
        <v>1</v>
      </c>
      <c r="E180" s="80" t="s">
        <v>683</v>
      </c>
      <c r="F180" s="84" t="s">
        <v>684</v>
      </c>
      <c r="G180" s="80">
        <v>54100</v>
      </c>
      <c r="H180" s="84" t="s">
        <v>379</v>
      </c>
      <c r="I180" s="83" t="s">
        <v>56</v>
      </c>
      <c r="J180" s="83" t="s">
        <v>56</v>
      </c>
      <c r="K180" s="83" t="s">
        <v>56</v>
      </c>
      <c r="L180" s="80" t="s">
        <v>284</v>
      </c>
      <c r="M180" s="85" t="s">
        <v>685</v>
      </c>
      <c r="N180" s="83" t="s">
        <v>684</v>
      </c>
      <c r="O180" s="88">
        <v>0</v>
      </c>
      <c r="P180" s="88">
        <v>0</v>
      </c>
      <c r="Q180" s="88">
        <v>0</v>
      </c>
      <c r="R180" s="88">
        <v>0</v>
      </c>
      <c r="S180" s="88">
        <v>0</v>
      </c>
      <c r="T180" s="81" t="s">
        <v>56</v>
      </c>
      <c r="U180" s="88">
        <v>230000</v>
      </c>
      <c r="V180" s="81" t="s">
        <v>1533</v>
      </c>
      <c r="W180" s="88">
        <v>4000</v>
      </c>
      <c r="X180" s="88">
        <v>0</v>
      </c>
      <c r="Y180" s="81" t="s">
        <v>56</v>
      </c>
      <c r="Z180" s="88">
        <v>500000</v>
      </c>
      <c r="AA180" s="81" t="s">
        <v>1535</v>
      </c>
      <c r="AB180" s="88">
        <v>37500</v>
      </c>
      <c r="AC180" s="88">
        <v>0</v>
      </c>
      <c r="AD180" s="81" t="s">
        <v>56</v>
      </c>
      <c r="AE180" s="88">
        <v>400000</v>
      </c>
      <c r="AF180" s="81" t="s">
        <v>1534</v>
      </c>
      <c r="AG180" s="88">
        <v>0</v>
      </c>
      <c r="AH180" s="88">
        <v>0</v>
      </c>
      <c r="AI180" s="81" t="s">
        <v>56</v>
      </c>
      <c r="AJ180" s="88">
        <v>0</v>
      </c>
      <c r="AK180" s="81" t="s">
        <v>56</v>
      </c>
      <c r="AL180" s="88">
        <v>0</v>
      </c>
      <c r="AM180" s="88">
        <v>0</v>
      </c>
      <c r="AN180" s="81" t="s">
        <v>56</v>
      </c>
      <c r="AO180" s="88">
        <v>0</v>
      </c>
      <c r="AP180" s="81" t="s">
        <v>56</v>
      </c>
      <c r="AQ180" s="86">
        <f t="shared" si="4"/>
        <v>0</v>
      </c>
      <c r="AR180" s="89">
        <f t="shared" si="5"/>
        <v>1171500</v>
      </c>
      <c r="AS180" s="82" t="s">
        <v>60</v>
      </c>
      <c r="AT180" s="90">
        <v>0</v>
      </c>
      <c r="AU180" s="90">
        <v>0</v>
      </c>
      <c r="AV180" s="90">
        <v>0</v>
      </c>
      <c r="AW180" s="90">
        <v>0</v>
      </c>
      <c r="AX180" s="90">
        <v>0</v>
      </c>
      <c r="AY180" s="90">
        <v>0</v>
      </c>
    </row>
    <row r="181" spans="1:53" ht="47.25" x14ac:dyDescent="0.25">
      <c r="B181" s="74" t="s">
        <v>87</v>
      </c>
      <c r="C181" s="75" t="s">
        <v>314</v>
      </c>
      <c r="D181" s="75" t="s">
        <v>1575</v>
      </c>
      <c r="E181" s="74" t="s">
        <v>623</v>
      </c>
      <c r="F181" s="76" t="s">
        <v>624</v>
      </c>
      <c r="G181" s="75">
        <v>54100</v>
      </c>
      <c r="H181" s="76" t="s">
        <v>379</v>
      </c>
      <c r="I181" s="74" t="s">
        <v>1043</v>
      </c>
      <c r="J181" s="74" t="s">
        <v>1592</v>
      </c>
      <c r="K181" s="74" t="s">
        <v>1593</v>
      </c>
      <c r="L181" s="75" t="s">
        <v>284</v>
      </c>
      <c r="M181" s="17" t="s">
        <v>625</v>
      </c>
      <c r="N181" s="74" t="s">
        <v>626</v>
      </c>
      <c r="O181" s="86">
        <v>0</v>
      </c>
      <c r="P181" s="86">
        <v>0</v>
      </c>
      <c r="Q181" s="86">
        <v>0</v>
      </c>
      <c r="R181" s="86">
        <v>0</v>
      </c>
      <c r="S181" s="86">
        <v>0</v>
      </c>
      <c r="T181" s="77" t="s">
        <v>56</v>
      </c>
      <c r="U181" s="86">
        <v>0</v>
      </c>
      <c r="V181" s="77" t="s">
        <v>1589</v>
      </c>
      <c r="W181" s="86">
        <v>0</v>
      </c>
      <c r="X181" s="86">
        <v>0</v>
      </c>
      <c r="Y181" s="77" t="s">
        <v>56</v>
      </c>
      <c r="Z181" s="86">
        <v>88000</v>
      </c>
      <c r="AA181" s="77" t="s">
        <v>627</v>
      </c>
      <c r="AB181" s="86">
        <v>4400</v>
      </c>
      <c r="AC181" s="86">
        <v>0</v>
      </c>
      <c r="AD181" s="77" t="s">
        <v>56</v>
      </c>
      <c r="AE181" s="86">
        <v>55000</v>
      </c>
      <c r="AF181" s="77" t="s">
        <v>628</v>
      </c>
      <c r="AG181" s="86">
        <v>2600</v>
      </c>
      <c r="AH181" s="86">
        <v>500000</v>
      </c>
      <c r="AI181" s="77" t="s">
        <v>1591</v>
      </c>
      <c r="AJ181" s="86">
        <v>760000</v>
      </c>
      <c r="AK181" s="77" t="s">
        <v>1590</v>
      </c>
      <c r="AL181" s="86">
        <v>38000</v>
      </c>
      <c r="AM181" s="86">
        <v>0</v>
      </c>
      <c r="AN181" s="77" t="s">
        <v>56</v>
      </c>
      <c r="AO181" s="86">
        <v>0</v>
      </c>
      <c r="AP181" s="77" t="s">
        <v>56</v>
      </c>
      <c r="AQ181" s="86">
        <f t="shared" si="4"/>
        <v>500000</v>
      </c>
      <c r="AR181" s="89">
        <f t="shared" si="5"/>
        <v>948000</v>
      </c>
      <c r="AS181" s="78" t="s">
        <v>60</v>
      </c>
      <c r="AT181" s="86">
        <v>0</v>
      </c>
      <c r="AU181" s="86">
        <v>0</v>
      </c>
      <c r="AV181" s="86">
        <v>0</v>
      </c>
      <c r="AW181" s="86">
        <v>0</v>
      </c>
      <c r="AX181" s="86">
        <v>0</v>
      </c>
      <c r="AY181" s="86">
        <v>0</v>
      </c>
      <c r="BA181" s="108"/>
    </row>
    <row r="182" spans="1:53" ht="47.25" x14ac:dyDescent="0.25">
      <c r="A182" s="79"/>
      <c r="B182" s="83" t="s">
        <v>87</v>
      </c>
      <c r="C182" s="80" t="s">
        <v>314</v>
      </c>
      <c r="D182" s="80">
        <v>2</v>
      </c>
      <c r="E182" s="80" t="s">
        <v>629</v>
      </c>
      <c r="F182" s="84" t="s">
        <v>630</v>
      </c>
      <c r="G182" s="80">
        <v>54100</v>
      </c>
      <c r="H182" s="84" t="s">
        <v>379</v>
      </c>
      <c r="I182" s="80" t="s">
        <v>56</v>
      </c>
      <c r="J182" s="80" t="s">
        <v>56</v>
      </c>
      <c r="K182" s="80" t="s">
        <v>56</v>
      </c>
      <c r="L182" s="80" t="s">
        <v>284</v>
      </c>
      <c r="M182" s="85" t="s">
        <v>631</v>
      </c>
      <c r="N182" s="83" t="s">
        <v>632</v>
      </c>
      <c r="O182" s="88">
        <v>0</v>
      </c>
      <c r="P182" s="88">
        <v>0</v>
      </c>
      <c r="Q182" s="88">
        <v>0</v>
      </c>
      <c r="R182" s="88">
        <v>0</v>
      </c>
      <c r="S182" s="88">
        <v>0</v>
      </c>
      <c r="T182" s="81" t="s">
        <v>56</v>
      </c>
      <c r="U182" s="88">
        <v>36000</v>
      </c>
      <c r="V182" s="81" t="s">
        <v>633</v>
      </c>
      <c r="W182" s="88">
        <v>1800</v>
      </c>
      <c r="X182" s="88">
        <v>0</v>
      </c>
      <c r="Y182" s="81" t="s">
        <v>56</v>
      </c>
      <c r="Z182" s="88">
        <v>500000</v>
      </c>
      <c r="AA182" s="81" t="s">
        <v>634</v>
      </c>
      <c r="AB182" s="88">
        <v>25000</v>
      </c>
      <c r="AC182" s="88">
        <v>0</v>
      </c>
      <c r="AD182" s="81" t="s">
        <v>56</v>
      </c>
      <c r="AE182" s="88">
        <v>0</v>
      </c>
      <c r="AF182" s="81" t="s">
        <v>56</v>
      </c>
      <c r="AG182" s="88">
        <v>0</v>
      </c>
      <c r="AH182" s="88">
        <v>0</v>
      </c>
      <c r="AI182" s="81" t="s">
        <v>56</v>
      </c>
      <c r="AJ182" s="88">
        <v>0</v>
      </c>
      <c r="AK182" s="81" t="s">
        <v>56</v>
      </c>
      <c r="AL182" s="88">
        <v>0</v>
      </c>
      <c r="AM182" s="88">
        <v>0</v>
      </c>
      <c r="AN182" s="81" t="s">
        <v>56</v>
      </c>
      <c r="AO182" s="88">
        <v>0</v>
      </c>
      <c r="AP182" s="81" t="s">
        <v>56</v>
      </c>
      <c r="AQ182" s="86">
        <f t="shared" si="4"/>
        <v>0</v>
      </c>
      <c r="AR182" s="89">
        <f t="shared" si="5"/>
        <v>562800</v>
      </c>
      <c r="AS182" s="82" t="s">
        <v>60</v>
      </c>
      <c r="AT182" s="90">
        <v>0</v>
      </c>
      <c r="AU182" s="90">
        <v>0</v>
      </c>
      <c r="AV182" s="90">
        <v>0</v>
      </c>
      <c r="AW182" s="90">
        <v>0</v>
      </c>
      <c r="AX182" s="90">
        <v>0</v>
      </c>
      <c r="AY182" s="90">
        <v>0</v>
      </c>
    </row>
    <row r="183" spans="1:53" ht="47.25" x14ac:dyDescent="0.25">
      <c r="A183" s="79"/>
      <c r="B183" s="83" t="s">
        <v>70</v>
      </c>
      <c r="C183" s="80" t="s">
        <v>314</v>
      </c>
      <c r="D183" s="80">
        <v>2</v>
      </c>
      <c r="E183" s="80" t="s">
        <v>635</v>
      </c>
      <c r="F183" s="84" t="s">
        <v>636</v>
      </c>
      <c r="G183" s="80">
        <v>54100</v>
      </c>
      <c r="H183" s="84" t="s">
        <v>379</v>
      </c>
      <c r="I183" s="80" t="s">
        <v>56</v>
      </c>
      <c r="J183" s="80" t="s">
        <v>56</v>
      </c>
      <c r="K183" s="80" t="s">
        <v>56</v>
      </c>
      <c r="L183" s="80" t="s">
        <v>284</v>
      </c>
      <c r="M183" s="85" t="s">
        <v>637</v>
      </c>
      <c r="N183" s="83" t="s">
        <v>638</v>
      </c>
      <c r="O183" s="88">
        <v>0</v>
      </c>
      <c r="P183" s="88">
        <v>0</v>
      </c>
      <c r="Q183" s="88">
        <v>0</v>
      </c>
      <c r="R183" s="88">
        <v>0</v>
      </c>
      <c r="S183" s="88">
        <v>0</v>
      </c>
      <c r="T183" s="81" t="s">
        <v>56</v>
      </c>
      <c r="U183" s="88">
        <v>0</v>
      </c>
      <c r="V183" s="81" t="s">
        <v>56</v>
      </c>
      <c r="W183" s="88">
        <v>0</v>
      </c>
      <c r="X183" s="88">
        <v>0</v>
      </c>
      <c r="Y183" s="81" t="s">
        <v>56</v>
      </c>
      <c r="Z183" s="88">
        <v>25000</v>
      </c>
      <c r="AA183" s="81" t="s">
        <v>361</v>
      </c>
      <c r="AB183" s="88">
        <v>1200</v>
      </c>
      <c r="AC183" s="88">
        <v>0</v>
      </c>
      <c r="AD183" s="81" t="s">
        <v>56</v>
      </c>
      <c r="AE183" s="88">
        <v>185000</v>
      </c>
      <c r="AF183" s="81" t="s">
        <v>639</v>
      </c>
      <c r="AG183" s="88">
        <v>9200</v>
      </c>
      <c r="AH183" s="88">
        <v>0</v>
      </c>
      <c r="AI183" s="81" t="s">
        <v>56</v>
      </c>
      <c r="AJ183" s="88">
        <v>0</v>
      </c>
      <c r="AK183" s="81" t="s">
        <v>56</v>
      </c>
      <c r="AL183" s="88">
        <v>0</v>
      </c>
      <c r="AM183" s="88">
        <v>0</v>
      </c>
      <c r="AN183" s="81" t="s">
        <v>56</v>
      </c>
      <c r="AO183" s="88">
        <v>0</v>
      </c>
      <c r="AP183" s="81" t="s">
        <v>56</v>
      </c>
      <c r="AQ183" s="86">
        <f t="shared" si="4"/>
        <v>0</v>
      </c>
      <c r="AR183" s="89">
        <f t="shared" si="5"/>
        <v>220400</v>
      </c>
      <c r="AS183" s="82" t="s">
        <v>60</v>
      </c>
      <c r="AT183" s="90">
        <v>0</v>
      </c>
      <c r="AU183" s="90">
        <v>0</v>
      </c>
      <c r="AV183" s="90">
        <v>0</v>
      </c>
      <c r="AW183" s="90">
        <v>0</v>
      </c>
      <c r="AX183" s="90">
        <v>0</v>
      </c>
      <c r="AY183" s="90">
        <v>0</v>
      </c>
    </row>
    <row r="184" spans="1:53" ht="31.5" x14ac:dyDescent="0.25">
      <c r="A184" s="79"/>
      <c r="B184" s="83" t="s">
        <v>87</v>
      </c>
      <c r="C184" s="80" t="s">
        <v>314</v>
      </c>
      <c r="D184" s="80">
        <v>2</v>
      </c>
      <c r="E184" s="80" t="s">
        <v>653</v>
      </c>
      <c r="F184" s="84" t="s">
        <v>654</v>
      </c>
      <c r="G184" s="80">
        <v>54100</v>
      </c>
      <c r="H184" s="84" t="s">
        <v>379</v>
      </c>
      <c r="I184" s="80" t="s">
        <v>56</v>
      </c>
      <c r="J184" s="80" t="s">
        <v>56</v>
      </c>
      <c r="K184" s="80" t="s">
        <v>56</v>
      </c>
      <c r="L184" s="80" t="s">
        <v>284</v>
      </c>
      <c r="M184" s="85" t="s">
        <v>655</v>
      </c>
      <c r="N184" s="83" t="s">
        <v>656</v>
      </c>
      <c r="O184" s="88">
        <v>0</v>
      </c>
      <c r="P184" s="88">
        <v>0</v>
      </c>
      <c r="Q184" s="88">
        <v>0</v>
      </c>
      <c r="R184" s="88">
        <v>0</v>
      </c>
      <c r="S184" s="88">
        <v>0</v>
      </c>
      <c r="T184" s="81" t="s">
        <v>56</v>
      </c>
      <c r="U184" s="88">
        <v>150000</v>
      </c>
      <c r="V184" s="81" t="s">
        <v>657</v>
      </c>
      <c r="W184" s="88">
        <v>0</v>
      </c>
      <c r="X184" s="88">
        <v>0</v>
      </c>
      <c r="Y184" s="81" t="s">
        <v>56</v>
      </c>
      <c r="Z184" s="88">
        <v>150000</v>
      </c>
      <c r="AA184" s="81" t="s">
        <v>658</v>
      </c>
      <c r="AB184" s="88">
        <v>0</v>
      </c>
      <c r="AC184" s="88">
        <v>0</v>
      </c>
      <c r="AD184" s="81" t="s">
        <v>56</v>
      </c>
      <c r="AE184" s="88">
        <v>150000</v>
      </c>
      <c r="AF184" s="81" t="s">
        <v>658</v>
      </c>
      <c r="AG184" s="88">
        <v>0</v>
      </c>
      <c r="AH184" s="88">
        <v>0</v>
      </c>
      <c r="AI184" s="81" t="s">
        <v>56</v>
      </c>
      <c r="AJ184" s="88">
        <v>150000</v>
      </c>
      <c r="AK184" s="81" t="s">
        <v>658</v>
      </c>
      <c r="AL184" s="88">
        <v>0</v>
      </c>
      <c r="AM184" s="88">
        <v>0</v>
      </c>
      <c r="AN184" s="81" t="s">
        <v>56</v>
      </c>
      <c r="AO184" s="88">
        <v>150000</v>
      </c>
      <c r="AP184" s="81" t="s">
        <v>658</v>
      </c>
      <c r="AQ184" s="86">
        <f t="shared" si="4"/>
        <v>0</v>
      </c>
      <c r="AR184" s="89">
        <f t="shared" si="5"/>
        <v>750000</v>
      </c>
      <c r="AS184" s="82" t="s">
        <v>60</v>
      </c>
      <c r="AT184" s="90">
        <v>0</v>
      </c>
      <c r="AU184" s="90">
        <v>0</v>
      </c>
      <c r="AV184" s="90">
        <v>0</v>
      </c>
      <c r="AW184" s="90">
        <v>0</v>
      </c>
      <c r="AX184" s="90">
        <v>0</v>
      </c>
      <c r="AY184" s="90">
        <v>0</v>
      </c>
    </row>
    <row r="185" spans="1:53" ht="31.5" x14ac:dyDescent="0.25">
      <c r="A185" s="79"/>
      <c r="B185" s="83" t="s">
        <v>52</v>
      </c>
      <c r="C185" s="80" t="s">
        <v>314</v>
      </c>
      <c r="D185" s="80">
        <v>5</v>
      </c>
      <c r="E185" s="80" t="s">
        <v>617</v>
      </c>
      <c r="F185" s="84" t="s">
        <v>618</v>
      </c>
      <c r="G185" s="80">
        <v>54100</v>
      </c>
      <c r="H185" s="84" t="s">
        <v>379</v>
      </c>
      <c r="I185" s="80" t="s">
        <v>1043</v>
      </c>
      <c r="J185" s="80" t="s">
        <v>1507</v>
      </c>
      <c r="K185" s="80" t="s">
        <v>1508</v>
      </c>
      <c r="L185" s="80" t="s">
        <v>619</v>
      </c>
      <c r="M185" s="85" t="s">
        <v>620</v>
      </c>
      <c r="N185" s="83" t="s">
        <v>621</v>
      </c>
      <c r="O185" s="88">
        <v>0</v>
      </c>
      <c r="P185" s="88">
        <v>0</v>
      </c>
      <c r="Q185" s="88">
        <v>0</v>
      </c>
      <c r="R185" s="86">
        <v>3298200</v>
      </c>
      <c r="S185" s="88">
        <v>998100</v>
      </c>
      <c r="T185" s="81" t="s">
        <v>1508</v>
      </c>
      <c r="U185" s="88">
        <v>1884800</v>
      </c>
      <c r="V185" s="81" t="s">
        <v>622</v>
      </c>
      <c r="W185" s="88">
        <v>0</v>
      </c>
      <c r="X185" s="88">
        <v>0</v>
      </c>
      <c r="Y185" s="81" t="s">
        <v>56</v>
      </c>
      <c r="Z185" s="88">
        <v>175600</v>
      </c>
      <c r="AA185" s="81" t="s">
        <v>622</v>
      </c>
      <c r="AB185" s="88">
        <v>0</v>
      </c>
      <c r="AC185" s="88">
        <v>0</v>
      </c>
      <c r="AD185" s="81" t="s">
        <v>56</v>
      </c>
      <c r="AE185" s="88">
        <v>0</v>
      </c>
      <c r="AF185" s="81" t="s">
        <v>56</v>
      </c>
      <c r="AG185" s="88">
        <v>0</v>
      </c>
      <c r="AH185" s="88">
        <v>0</v>
      </c>
      <c r="AI185" s="81" t="s">
        <v>56</v>
      </c>
      <c r="AJ185" s="88">
        <v>0</v>
      </c>
      <c r="AK185" s="81" t="s">
        <v>56</v>
      </c>
      <c r="AL185" s="88">
        <v>0</v>
      </c>
      <c r="AM185" s="88">
        <v>0</v>
      </c>
      <c r="AN185" s="81" t="s">
        <v>56</v>
      </c>
      <c r="AO185" s="88">
        <v>0</v>
      </c>
      <c r="AP185" s="81" t="s">
        <v>56</v>
      </c>
      <c r="AQ185" s="86">
        <f t="shared" si="4"/>
        <v>998100</v>
      </c>
      <c r="AR185" s="89">
        <f t="shared" si="5"/>
        <v>5358600</v>
      </c>
      <c r="AS185" s="82" t="s">
        <v>60</v>
      </c>
      <c r="AT185" s="90">
        <v>0</v>
      </c>
      <c r="AU185" s="90">
        <v>0</v>
      </c>
      <c r="AV185" s="90">
        <v>0</v>
      </c>
      <c r="AW185" s="90">
        <v>0</v>
      </c>
      <c r="AX185" s="90">
        <v>0</v>
      </c>
      <c r="AY185" s="90">
        <v>0</v>
      </c>
    </row>
    <row r="186" spans="1:53" ht="31.5" x14ac:dyDescent="0.25">
      <c r="A186" s="79"/>
      <c r="B186" s="83" t="s">
        <v>52</v>
      </c>
      <c r="C186" s="80" t="s">
        <v>314</v>
      </c>
      <c r="D186" s="80">
        <v>5</v>
      </c>
      <c r="E186" s="80" t="s">
        <v>617</v>
      </c>
      <c r="F186" s="84" t="s">
        <v>618</v>
      </c>
      <c r="G186" s="80">
        <v>54100</v>
      </c>
      <c r="H186" s="84" t="s">
        <v>379</v>
      </c>
      <c r="I186" s="80" t="s">
        <v>1043</v>
      </c>
      <c r="J186" s="80" t="s">
        <v>1510</v>
      </c>
      <c r="K186" s="62" t="s">
        <v>1509</v>
      </c>
      <c r="L186" s="80" t="s">
        <v>56</v>
      </c>
      <c r="M186" s="83" t="s">
        <v>56</v>
      </c>
      <c r="N186" s="83" t="s">
        <v>56</v>
      </c>
      <c r="O186" s="88">
        <v>0</v>
      </c>
      <c r="P186" s="88">
        <v>0</v>
      </c>
      <c r="Q186" s="88">
        <v>0</v>
      </c>
      <c r="R186" s="86">
        <v>0</v>
      </c>
      <c r="S186" s="88">
        <v>998100</v>
      </c>
      <c r="T186" s="81" t="s">
        <v>1509</v>
      </c>
      <c r="U186" s="88">
        <v>0</v>
      </c>
      <c r="V186" s="81" t="s">
        <v>56</v>
      </c>
      <c r="W186" s="88">
        <v>0</v>
      </c>
      <c r="X186" s="88">
        <v>0</v>
      </c>
      <c r="Y186" s="81" t="s">
        <v>56</v>
      </c>
      <c r="Z186" s="88">
        <v>0</v>
      </c>
      <c r="AA186" s="81" t="s">
        <v>56</v>
      </c>
      <c r="AB186" s="88">
        <v>0</v>
      </c>
      <c r="AC186" s="88">
        <v>0</v>
      </c>
      <c r="AD186" s="81" t="s">
        <v>56</v>
      </c>
      <c r="AE186" s="88">
        <v>0</v>
      </c>
      <c r="AF186" s="81" t="s">
        <v>56</v>
      </c>
      <c r="AG186" s="88">
        <v>0</v>
      </c>
      <c r="AH186" s="88">
        <v>0</v>
      </c>
      <c r="AI186" s="81" t="s">
        <v>56</v>
      </c>
      <c r="AJ186" s="88">
        <v>0</v>
      </c>
      <c r="AK186" s="81" t="s">
        <v>56</v>
      </c>
      <c r="AL186" s="88">
        <v>0</v>
      </c>
      <c r="AM186" s="88">
        <v>0</v>
      </c>
      <c r="AN186" s="81" t="s">
        <v>56</v>
      </c>
      <c r="AO186" s="88">
        <v>0</v>
      </c>
      <c r="AP186" s="81" t="s">
        <v>56</v>
      </c>
      <c r="AQ186" s="86">
        <f>O186+Q186+S186+X186+AC186+AH186+AM186</f>
        <v>998100</v>
      </c>
      <c r="AR186" s="89">
        <f>P186+R186+U186+W186+Z186+AB186+AE186+AG186+AJ186+AL186+AO186</f>
        <v>0</v>
      </c>
      <c r="AS186" s="82" t="s">
        <v>60</v>
      </c>
      <c r="AT186" s="90">
        <v>0</v>
      </c>
      <c r="AU186" s="90">
        <v>0</v>
      </c>
      <c r="AV186" s="90">
        <v>0</v>
      </c>
      <c r="AW186" s="90">
        <v>0</v>
      </c>
      <c r="AX186" s="90">
        <v>0</v>
      </c>
      <c r="AY186" s="90">
        <v>0</v>
      </c>
    </row>
    <row r="187" spans="1:53" ht="47.25" x14ac:dyDescent="0.25">
      <c r="A187" s="79"/>
      <c r="B187" s="83" t="s">
        <v>52</v>
      </c>
      <c r="C187" s="80" t="s">
        <v>314</v>
      </c>
      <c r="D187" s="80">
        <v>1</v>
      </c>
      <c r="E187" s="80" t="s">
        <v>604</v>
      </c>
      <c r="F187" s="84" t="s">
        <v>605</v>
      </c>
      <c r="G187" s="80">
        <v>54100</v>
      </c>
      <c r="H187" s="84" t="s">
        <v>379</v>
      </c>
      <c r="I187" s="80" t="s">
        <v>56</v>
      </c>
      <c r="J187" s="80" t="s">
        <v>56</v>
      </c>
      <c r="K187" s="80" t="s">
        <v>56</v>
      </c>
      <c r="L187" s="80" t="s">
        <v>284</v>
      </c>
      <c r="M187" s="85" t="s">
        <v>606</v>
      </c>
      <c r="N187" s="83" t="s">
        <v>605</v>
      </c>
      <c r="O187" s="88">
        <v>0</v>
      </c>
      <c r="P187" s="86">
        <v>735126.9</v>
      </c>
      <c r="Q187" s="86">
        <v>0</v>
      </c>
      <c r="R187" s="86">
        <v>1676305.92</v>
      </c>
      <c r="S187" s="88">
        <v>0</v>
      </c>
      <c r="T187" s="81" t="s">
        <v>56</v>
      </c>
      <c r="U187" s="88">
        <v>300000</v>
      </c>
      <c r="V187" s="81" t="s">
        <v>607</v>
      </c>
      <c r="W187" s="88">
        <v>8000</v>
      </c>
      <c r="X187" s="88">
        <v>0</v>
      </c>
      <c r="Y187" s="81" t="s">
        <v>56</v>
      </c>
      <c r="Z187" s="88">
        <v>0</v>
      </c>
      <c r="AA187" s="81" t="s">
        <v>56</v>
      </c>
      <c r="AB187" s="88">
        <v>7000</v>
      </c>
      <c r="AC187" s="88">
        <v>0</v>
      </c>
      <c r="AD187" s="81" t="s">
        <v>56</v>
      </c>
      <c r="AE187" s="88">
        <v>0</v>
      </c>
      <c r="AF187" s="81" t="s">
        <v>56</v>
      </c>
      <c r="AG187" s="88">
        <v>0</v>
      </c>
      <c r="AH187" s="88">
        <v>0</v>
      </c>
      <c r="AI187" s="81" t="s">
        <v>56</v>
      </c>
      <c r="AJ187" s="88">
        <v>0</v>
      </c>
      <c r="AK187" s="81" t="s">
        <v>56</v>
      </c>
      <c r="AL187" s="88">
        <v>0</v>
      </c>
      <c r="AM187" s="88">
        <v>0</v>
      </c>
      <c r="AN187" s="81" t="s">
        <v>56</v>
      </c>
      <c r="AO187" s="88">
        <v>0</v>
      </c>
      <c r="AP187" s="81" t="s">
        <v>56</v>
      </c>
      <c r="AQ187" s="86">
        <f t="shared" si="4"/>
        <v>0</v>
      </c>
      <c r="AR187" s="89">
        <f t="shared" si="5"/>
        <v>2726432.82</v>
      </c>
      <c r="AS187" s="82" t="s">
        <v>60</v>
      </c>
      <c r="AT187" s="90">
        <v>0</v>
      </c>
      <c r="AU187" s="90">
        <v>0</v>
      </c>
      <c r="AV187" s="90">
        <v>0</v>
      </c>
      <c r="AW187" s="90">
        <v>0</v>
      </c>
      <c r="AX187" s="90">
        <v>0</v>
      </c>
      <c r="AY187" s="90">
        <v>0</v>
      </c>
    </row>
    <row r="188" spans="1:53" ht="78.75" x14ac:dyDescent="0.25">
      <c r="A188" s="79"/>
      <c r="B188" s="83" t="s">
        <v>52</v>
      </c>
      <c r="C188" s="80" t="s">
        <v>314</v>
      </c>
      <c r="D188" s="80">
        <v>1</v>
      </c>
      <c r="E188" s="80" t="s">
        <v>604</v>
      </c>
      <c r="F188" s="84" t="s">
        <v>605</v>
      </c>
      <c r="G188" s="80">
        <v>54100</v>
      </c>
      <c r="H188" s="84" t="s">
        <v>379</v>
      </c>
      <c r="I188" s="80" t="s">
        <v>1267</v>
      </c>
      <c r="J188" s="80" t="s">
        <v>1271</v>
      </c>
      <c r="K188" s="80" t="s">
        <v>1272</v>
      </c>
      <c r="L188" s="80" t="s">
        <v>56</v>
      </c>
      <c r="M188" s="83" t="s">
        <v>56</v>
      </c>
      <c r="N188" s="83" t="s">
        <v>56</v>
      </c>
      <c r="O188" s="88">
        <v>0</v>
      </c>
      <c r="P188" s="88">
        <v>0</v>
      </c>
      <c r="Q188" s="88">
        <v>0</v>
      </c>
      <c r="R188" s="88">
        <v>0</v>
      </c>
      <c r="S188" s="88">
        <v>840000</v>
      </c>
      <c r="T188" s="81" t="s">
        <v>605</v>
      </c>
      <c r="U188" s="88">
        <v>0</v>
      </c>
      <c r="V188" s="81" t="s">
        <v>56</v>
      </c>
      <c r="W188" s="88">
        <v>0</v>
      </c>
      <c r="X188" s="88">
        <v>340900</v>
      </c>
      <c r="Y188" s="81" t="s">
        <v>605</v>
      </c>
      <c r="Z188" s="88">
        <v>0</v>
      </c>
      <c r="AA188" s="81" t="s">
        <v>56</v>
      </c>
      <c r="AB188" s="88">
        <v>0</v>
      </c>
      <c r="AC188" s="88">
        <v>852200</v>
      </c>
      <c r="AD188" s="81" t="s">
        <v>605</v>
      </c>
      <c r="AE188" s="88">
        <v>0</v>
      </c>
      <c r="AF188" s="81" t="s">
        <v>56</v>
      </c>
      <c r="AG188" s="88">
        <v>0</v>
      </c>
      <c r="AH188" s="88">
        <v>0</v>
      </c>
      <c r="AI188" s="81" t="s">
        <v>56</v>
      </c>
      <c r="AJ188" s="88">
        <v>0</v>
      </c>
      <c r="AK188" s="81" t="s">
        <v>56</v>
      </c>
      <c r="AL188" s="88">
        <v>0</v>
      </c>
      <c r="AM188" s="88">
        <v>0</v>
      </c>
      <c r="AN188" s="81" t="s">
        <v>56</v>
      </c>
      <c r="AO188" s="88">
        <v>0</v>
      </c>
      <c r="AP188" s="81" t="s">
        <v>56</v>
      </c>
      <c r="AQ188" s="86">
        <f t="shared" si="4"/>
        <v>2033100</v>
      </c>
      <c r="AR188" s="89">
        <f t="shared" si="5"/>
        <v>0</v>
      </c>
      <c r="AS188" s="82" t="s">
        <v>60</v>
      </c>
      <c r="AT188" s="90">
        <v>0</v>
      </c>
      <c r="AU188" s="90">
        <v>0</v>
      </c>
      <c r="AV188" s="90">
        <v>0</v>
      </c>
      <c r="AW188" s="90">
        <v>0</v>
      </c>
      <c r="AX188" s="90">
        <v>0</v>
      </c>
      <c r="AY188" s="90">
        <v>0</v>
      </c>
    </row>
    <row r="189" spans="1:53" ht="31.5" x14ac:dyDescent="0.25">
      <c r="A189" s="79"/>
      <c r="B189" s="83" t="s">
        <v>52</v>
      </c>
      <c r="C189" s="80" t="s">
        <v>314</v>
      </c>
      <c r="D189" s="80">
        <v>1</v>
      </c>
      <c r="E189" s="80" t="s">
        <v>608</v>
      </c>
      <c r="F189" s="84" t="s">
        <v>609</v>
      </c>
      <c r="G189" s="80">
        <v>54100</v>
      </c>
      <c r="H189" s="84" t="s">
        <v>379</v>
      </c>
      <c r="I189" s="80" t="s">
        <v>56</v>
      </c>
      <c r="J189" s="80" t="s">
        <v>56</v>
      </c>
      <c r="K189" s="80" t="s">
        <v>56</v>
      </c>
      <c r="L189" s="80" t="s">
        <v>284</v>
      </c>
      <c r="M189" s="85" t="s">
        <v>610</v>
      </c>
      <c r="N189" s="83" t="s">
        <v>611</v>
      </c>
      <c r="O189" s="88">
        <v>0</v>
      </c>
      <c r="P189" s="88">
        <f>1314461.86-5159.84</f>
        <v>1309302.02</v>
      </c>
      <c r="Q189" s="88">
        <v>0</v>
      </c>
      <c r="R189" s="88">
        <v>1009418.13</v>
      </c>
      <c r="S189" s="88">
        <v>0</v>
      </c>
      <c r="T189" s="81" t="s">
        <v>56</v>
      </c>
      <c r="U189" s="88">
        <v>135000</v>
      </c>
      <c r="V189" s="81" t="s">
        <v>612</v>
      </c>
      <c r="W189" s="88">
        <f>1000000*0.05*0.3</f>
        <v>15000</v>
      </c>
      <c r="X189" s="88">
        <v>0</v>
      </c>
      <c r="Y189" s="81" t="s">
        <v>56</v>
      </c>
      <c r="Z189" s="88">
        <v>435000</v>
      </c>
      <c r="AA189" s="81" t="s">
        <v>322</v>
      </c>
      <c r="AB189" s="88">
        <v>0</v>
      </c>
      <c r="AC189" s="88">
        <v>0</v>
      </c>
      <c r="AD189" s="81" t="s">
        <v>56</v>
      </c>
      <c r="AE189" s="88">
        <v>0</v>
      </c>
      <c r="AF189" s="81" t="s">
        <v>56</v>
      </c>
      <c r="AG189" s="88">
        <v>0</v>
      </c>
      <c r="AH189" s="88">
        <v>0</v>
      </c>
      <c r="AI189" s="81" t="s">
        <v>56</v>
      </c>
      <c r="AJ189" s="88">
        <v>0</v>
      </c>
      <c r="AK189" s="81" t="s">
        <v>56</v>
      </c>
      <c r="AL189" s="88">
        <v>0</v>
      </c>
      <c r="AM189" s="88">
        <v>0</v>
      </c>
      <c r="AN189" s="81" t="s">
        <v>56</v>
      </c>
      <c r="AO189" s="88">
        <v>0</v>
      </c>
      <c r="AP189" s="81" t="s">
        <v>56</v>
      </c>
      <c r="AQ189" s="86">
        <f t="shared" si="4"/>
        <v>0</v>
      </c>
      <c r="AR189" s="89">
        <f t="shared" si="5"/>
        <v>2903720.15</v>
      </c>
      <c r="AS189" s="82" t="s">
        <v>60</v>
      </c>
      <c r="AT189" s="90">
        <v>435000</v>
      </c>
      <c r="AU189" s="90">
        <v>0</v>
      </c>
      <c r="AV189" s="90">
        <v>435000</v>
      </c>
      <c r="AW189" s="90">
        <v>0</v>
      </c>
      <c r="AX189" s="90">
        <v>0</v>
      </c>
      <c r="AY189" s="90">
        <v>0</v>
      </c>
    </row>
    <row r="190" spans="1:53" ht="78.75" x14ac:dyDescent="0.25">
      <c r="A190" s="79"/>
      <c r="B190" s="83" t="s">
        <v>52</v>
      </c>
      <c r="C190" s="80" t="s">
        <v>314</v>
      </c>
      <c r="D190" s="80">
        <v>1</v>
      </c>
      <c r="E190" s="80" t="s">
        <v>1265</v>
      </c>
      <c r="F190" s="84" t="s">
        <v>1266</v>
      </c>
      <c r="G190" s="80">
        <v>54100</v>
      </c>
      <c r="H190" s="84" t="s">
        <v>379</v>
      </c>
      <c r="I190" s="80" t="s">
        <v>1267</v>
      </c>
      <c r="J190" s="80" t="s">
        <v>1268</v>
      </c>
      <c r="K190" s="80" t="s">
        <v>1269</v>
      </c>
      <c r="L190" s="80" t="s">
        <v>56</v>
      </c>
      <c r="M190" s="83" t="s">
        <v>56</v>
      </c>
      <c r="N190" s="83" t="s">
        <v>56</v>
      </c>
      <c r="O190" s="88">
        <v>0</v>
      </c>
      <c r="P190" s="88">
        <v>0</v>
      </c>
      <c r="Q190" s="88">
        <v>25000</v>
      </c>
      <c r="R190" s="88">
        <v>0</v>
      </c>
      <c r="S190" s="88">
        <v>25000</v>
      </c>
      <c r="T190" s="81" t="s">
        <v>1270</v>
      </c>
      <c r="U190" s="88">
        <v>0</v>
      </c>
      <c r="V190" s="81" t="s">
        <v>56</v>
      </c>
      <c r="W190" s="88">
        <v>0</v>
      </c>
      <c r="X190" s="88">
        <v>0</v>
      </c>
      <c r="Y190" s="81" t="s">
        <v>56</v>
      </c>
      <c r="Z190" s="88">
        <v>0</v>
      </c>
      <c r="AA190" s="81" t="s">
        <v>56</v>
      </c>
      <c r="AB190" s="88">
        <v>0</v>
      </c>
      <c r="AC190" s="88">
        <v>0</v>
      </c>
      <c r="AD190" s="81" t="s">
        <v>56</v>
      </c>
      <c r="AE190" s="88">
        <v>0</v>
      </c>
      <c r="AF190" s="81" t="s">
        <v>56</v>
      </c>
      <c r="AG190" s="88">
        <v>0</v>
      </c>
      <c r="AH190" s="88">
        <v>0</v>
      </c>
      <c r="AI190" s="81" t="s">
        <v>56</v>
      </c>
      <c r="AJ190" s="88">
        <v>0</v>
      </c>
      <c r="AK190" s="81" t="s">
        <v>56</v>
      </c>
      <c r="AL190" s="88">
        <v>0</v>
      </c>
      <c r="AM190" s="88">
        <v>0</v>
      </c>
      <c r="AN190" s="81" t="s">
        <v>56</v>
      </c>
      <c r="AO190" s="88">
        <v>0</v>
      </c>
      <c r="AP190" s="81" t="s">
        <v>56</v>
      </c>
      <c r="AQ190" s="86">
        <f t="shared" si="4"/>
        <v>50000</v>
      </c>
      <c r="AR190" s="89">
        <f t="shared" si="5"/>
        <v>0</v>
      </c>
      <c r="AS190" s="82" t="s">
        <v>60</v>
      </c>
      <c r="AT190" s="90">
        <v>0</v>
      </c>
      <c r="AU190" s="90">
        <v>0</v>
      </c>
      <c r="AV190" s="90">
        <v>0</v>
      </c>
      <c r="AW190" s="90">
        <v>0</v>
      </c>
      <c r="AX190" s="90">
        <v>0</v>
      </c>
      <c r="AY190" s="90">
        <v>0</v>
      </c>
    </row>
    <row r="191" spans="1:53" ht="47.25" x14ac:dyDescent="0.25">
      <c r="A191" s="79"/>
      <c r="B191" s="83" t="s">
        <v>52</v>
      </c>
      <c r="C191" s="80" t="s">
        <v>314</v>
      </c>
      <c r="D191" s="80">
        <v>1</v>
      </c>
      <c r="E191" s="80" t="s">
        <v>1249</v>
      </c>
      <c r="F191" s="84" t="s">
        <v>1250</v>
      </c>
      <c r="G191" s="80">
        <v>54100</v>
      </c>
      <c r="H191" s="84" t="s">
        <v>379</v>
      </c>
      <c r="I191" s="80" t="s">
        <v>1251</v>
      </c>
      <c r="J191" s="80" t="s">
        <v>1252</v>
      </c>
      <c r="K191" s="80" t="s">
        <v>1253</v>
      </c>
      <c r="L191" s="80" t="s">
        <v>56</v>
      </c>
      <c r="M191" s="83" t="s">
        <v>56</v>
      </c>
      <c r="N191" s="83" t="s">
        <v>56</v>
      </c>
      <c r="O191" s="88">
        <v>461539.38</v>
      </c>
      <c r="P191" s="88">
        <v>0</v>
      </c>
      <c r="Q191" s="86">
        <v>228900</v>
      </c>
      <c r="R191" s="88">
        <v>0</v>
      </c>
      <c r="S191" s="88">
        <v>230000</v>
      </c>
      <c r="T191" s="81" t="s">
        <v>1254</v>
      </c>
      <c r="U191" s="88">
        <v>0</v>
      </c>
      <c r="V191" s="81" t="s">
        <v>56</v>
      </c>
      <c r="W191" s="88">
        <v>0</v>
      </c>
      <c r="X191" s="88">
        <v>230000</v>
      </c>
      <c r="Y191" s="81" t="s">
        <v>1254</v>
      </c>
      <c r="Z191" s="88">
        <v>0</v>
      </c>
      <c r="AA191" s="81" t="s">
        <v>56</v>
      </c>
      <c r="AB191" s="88">
        <v>0</v>
      </c>
      <c r="AC191" s="88">
        <v>230000</v>
      </c>
      <c r="AD191" s="81" t="s">
        <v>1254</v>
      </c>
      <c r="AE191" s="88">
        <v>0</v>
      </c>
      <c r="AF191" s="81" t="s">
        <v>56</v>
      </c>
      <c r="AG191" s="88">
        <v>0</v>
      </c>
      <c r="AH191" s="88">
        <v>230000</v>
      </c>
      <c r="AI191" s="81" t="s">
        <v>1254</v>
      </c>
      <c r="AJ191" s="88">
        <v>0</v>
      </c>
      <c r="AK191" s="81" t="s">
        <v>56</v>
      </c>
      <c r="AL191" s="88">
        <v>0</v>
      </c>
      <c r="AM191" s="88">
        <v>230000</v>
      </c>
      <c r="AN191" s="81" t="s">
        <v>1254</v>
      </c>
      <c r="AO191" s="88">
        <v>0</v>
      </c>
      <c r="AP191" s="81" t="s">
        <v>56</v>
      </c>
      <c r="AQ191" s="86">
        <f t="shared" ref="AQ191:AQ251" si="6">O191+Q191+S191+X191+AC191+AH191+AM191</f>
        <v>1840439.38</v>
      </c>
      <c r="AR191" s="89">
        <f t="shared" ref="AR191:AR251" si="7">P191+R191+U191+W191+Z191+AB191+AE191+AG191+AJ191+AL191+AO191</f>
        <v>0</v>
      </c>
      <c r="AS191" s="82" t="s">
        <v>60</v>
      </c>
      <c r="AT191" s="90">
        <v>0</v>
      </c>
      <c r="AU191" s="90">
        <v>0</v>
      </c>
      <c r="AV191" s="90">
        <v>0</v>
      </c>
      <c r="AW191" s="90">
        <v>0</v>
      </c>
      <c r="AX191" s="90">
        <v>0</v>
      </c>
      <c r="AY191" s="90">
        <v>0</v>
      </c>
    </row>
    <row r="192" spans="1:53" ht="63" x14ac:dyDescent="0.25">
      <c r="A192" s="79"/>
      <c r="B192" s="83" t="s">
        <v>87</v>
      </c>
      <c r="C192" s="80" t="s">
        <v>314</v>
      </c>
      <c r="D192" s="80">
        <v>1</v>
      </c>
      <c r="E192" s="80" t="s">
        <v>550</v>
      </c>
      <c r="F192" s="84" t="s">
        <v>551</v>
      </c>
      <c r="G192" s="80">
        <v>54500</v>
      </c>
      <c r="H192" s="84" t="s">
        <v>552</v>
      </c>
      <c r="I192" s="80" t="s">
        <v>56</v>
      </c>
      <c r="J192" s="80" t="s">
        <v>56</v>
      </c>
      <c r="K192" s="80" t="s">
        <v>56</v>
      </c>
      <c r="L192" s="80" t="s">
        <v>79</v>
      </c>
      <c r="M192" s="85" t="s">
        <v>553</v>
      </c>
      <c r="N192" s="83" t="s">
        <v>554</v>
      </c>
      <c r="O192" s="88">
        <v>0</v>
      </c>
      <c r="P192" s="88">
        <v>25995</v>
      </c>
      <c r="Q192" s="88">
        <v>0</v>
      </c>
      <c r="R192" s="88">
        <v>150000</v>
      </c>
      <c r="S192" s="88">
        <v>0</v>
      </c>
      <c r="T192" s="81" t="s">
        <v>56</v>
      </c>
      <c r="U192" s="88">
        <v>0</v>
      </c>
      <c r="V192" s="81" t="s">
        <v>56</v>
      </c>
      <c r="W192" s="88">
        <v>0</v>
      </c>
      <c r="X192" s="88">
        <v>0</v>
      </c>
      <c r="Y192" s="81" t="s">
        <v>56</v>
      </c>
      <c r="Z192" s="88">
        <v>0</v>
      </c>
      <c r="AA192" s="81" t="s">
        <v>56</v>
      </c>
      <c r="AB192" s="88">
        <v>0</v>
      </c>
      <c r="AC192" s="88">
        <v>0</v>
      </c>
      <c r="AD192" s="81" t="s">
        <v>56</v>
      </c>
      <c r="AE192" s="88">
        <v>300000</v>
      </c>
      <c r="AF192" s="81" t="s">
        <v>555</v>
      </c>
      <c r="AG192" s="88">
        <v>0</v>
      </c>
      <c r="AH192" s="88">
        <v>0</v>
      </c>
      <c r="AI192" s="81" t="s">
        <v>56</v>
      </c>
      <c r="AJ192" s="88">
        <v>160000</v>
      </c>
      <c r="AK192" s="81" t="s">
        <v>556</v>
      </c>
      <c r="AL192" s="88">
        <v>0</v>
      </c>
      <c r="AM192" s="88">
        <v>0</v>
      </c>
      <c r="AN192" s="81" t="s">
        <v>56</v>
      </c>
      <c r="AO192" s="88">
        <v>0</v>
      </c>
      <c r="AP192" s="81" t="s">
        <v>56</v>
      </c>
      <c r="AQ192" s="86">
        <f t="shared" si="6"/>
        <v>0</v>
      </c>
      <c r="AR192" s="89">
        <f t="shared" si="7"/>
        <v>635995</v>
      </c>
      <c r="AS192" s="82" t="s">
        <v>60</v>
      </c>
      <c r="AT192" s="90">
        <v>0</v>
      </c>
      <c r="AU192" s="90">
        <v>0</v>
      </c>
      <c r="AV192" s="90">
        <v>0</v>
      </c>
      <c r="AW192" s="90">
        <v>0</v>
      </c>
      <c r="AX192" s="90">
        <v>0</v>
      </c>
      <c r="AY192" s="90">
        <v>0</v>
      </c>
    </row>
    <row r="193" spans="1:52" ht="31.5" x14ac:dyDescent="0.25">
      <c r="A193" s="79"/>
      <c r="B193" s="83" t="s">
        <v>87</v>
      </c>
      <c r="C193" s="80" t="s">
        <v>314</v>
      </c>
      <c r="D193" s="80">
        <v>1</v>
      </c>
      <c r="E193" s="80" t="s">
        <v>703</v>
      </c>
      <c r="F193" s="84" t="s">
        <v>704</v>
      </c>
      <c r="G193" s="80">
        <v>54701</v>
      </c>
      <c r="H193" s="84" t="s">
        <v>700</v>
      </c>
      <c r="I193" s="80" t="s">
        <v>56</v>
      </c>
      <c r="J193" s="80" t="s">
        <v>56</v>
      </c>
      <c r="K193" s="80" t="s">
        <v>56</v>
      </c>
      <c r="L193" s="80" t="s">
        <v>284</v>
      </c>
      <c r="M193" s="85" t="s">
        <v>705</v>
      </c>
      <c r="N193" s="83" t="s">
        <v>704</v>
      </c>
      <c r="O193" s="88">
        <v>0</v>
      </c>
      <c r="P193" s="88">
        <v>0</v>
      </c>
      <c r="Q193" s="88">
        <v>0</v>
      </c>
      <c r="R193" s="88">
        <v>0</v>
      </c>
      <c r="S193" s="88">
        <v>0</v>
      </c>
      <c r="T193" s="81" t="s">
        <v>56</v>
      </c>
      <c r="U193" s="88">
        <v>15000</v>
      </c>
      <c r="V193" s="81" t="s">
        <v>1536</v>
      </c>
      <c r="W193" s="88">
        <v>0</v>
      </c>
      <c r="X193" s="88">
        <v>0</v>
      </c>
      <c r="Y193" s="81" t="s">
        <v>56</v>
      </c>
      <c r="Z193" s="88">
        <v>15000</v>
      </c>
      <c r="AA193" s="81" t="s">
        <v>1536</v>
      </c>
      <c r="AB193" s="88">
        <v>0</v>
      </c>
      <c r="AC193" s="88">
        <v>0</v>
      </c>
      <c r="AD193" s="81" t="s">
        <v>56</v>
      </c>
      <c r="AE193" s="88">
        <v>350000</v>
      </c>
      <c r="AF193" s="81" t="s">
        <v>1537</v>
      </c>
      <c r="AG193" s="88">
        <v>0</v>
      </c>
      <c r="AH193" s="88">
        <v>0</v>
      </c>
      <c r="AI193" s="81" t="s">
        <v>56</v>
      </c>
      <c r="AJ193" s="88">
        <v>350000</v>
      </c>
      <c r="AK193" s="81" t="s">
        <v>1537</v>
      </c>
      <c r="AL193" s="88">
        <v>0</v>
      </c>
      <c r="AM193" s="88">
        <v>0</v>
      </c>
      <c r="AN193" s="81" t="s">
        <v>56</v>
      </c>
      <c r="AO193" s="88">
        <v>0</v>
      </c>
      <c r="AP193" s="81" t="s">
        <v>56</v>
      </c>
      <c r="AQ193" s="86">
        <f t="shared" si="6"/>
        <v>0</v>
      </c>
      <c r="AR193" s="89">
        <f t="shared" si="7"/>
        <v>730000</v>
      </c>
      <c r="AS193" s="82" t="s">
        <v>60</v>
      </c>
      <c r="AT193" s="90">
        <v>0</v>
      </c>
      <c r="AU193" s="90">
        <v>0</v>
      </c>
      <c r="AV193" s="90">
        <v>0</v>
      </c>
      <c r="AW193" s="90">
        <v>0</v>
      </c>
      <c r="AX193" s="90">
        <v>0</v>
      </c>
      <c r="AY193" s="90">
        <v>0</v>
      </c>
    </row>
    <row r="194" spans="1:52" ht="63" x14ac:dyDescent="0.25">
      <c r="A194" s="79"/>
      <c r="B194" s="83" t="s">
        <v>87</v>
      </c>
      <c r="C194" s="80" t="s">
        <v>314</v>
      </c>
      <c r="D194" s="80">
        <v>4</v>
      </c>
      <c r="E194" s="80" t="s">
        <v>698</v>
      </c>
      <c r="F194" s="84" t="s">
        <v>699</v>
      </c>
      <c r="G194" s="80">
        <v>54701</v>
      </c>
      <c r="H194" s="84" t="s">
        <v>700</v>
      </c>
      <c r="I194" s="80" t="s">
        <v>56</v>
      </c>
      <c r="J194" s="80" t="s">
        <v>56</v>
      </c>
      <c r="K194" s="80" t="s">
        <v>56</v>
      </c>
      <c r="L194" s="80" t="s">
        <v>284</v>
      </c>
      <c r="M194" s="85" t="s">
        <v>701</v>
      </c>
      <c r="N194" s="83" t="s">
        <v>699</v>
      </c>
      <c r="O194" s="88">
        <v>0</v>
      </c>
      <c r="P194" s="88">
        <v>0</v>
      </c>
      <c r="Q194" s="88">
        <v>0</v>
      </c>
      <c r="R194" s="88">
        <v>0</v>
      </c>
      <c r="S194" s="88">
        <v>0</v>
      </c>
      <c r="T194" s="81" t="s">
        <v>56</v>
      </c>
      <c r="U194" s="88">
        <v>300000</v>
      </c>
      <c r="V194" s="81" t="s">
        <v>702</v>
      </c>
      <c r="W194" s="88">
        <v>0</v>
      </c>
      <c r="X194" s="88">
        <v>0</v>
      </c>
      <c r="Y194" s="81" t="s">
        <v>56</v>
      </c>
      <c r="Z194" s="88">
        <v>0</v>
      </c>
      <c r="AA194" s="81" t="s">
        <v>56</v>
      </c>
      <c r="AB194" s="88">
        <v>0</v>
      </c>
      <c r="AC194" s="88">
        <v>0</v>
      </c>
      <c r="AD194" s="81" t="s">
        <v>56</v>
      </c>
      <c r="AE194" s="88">
        <v>0</v>
      </c>
      <c r="AF194" s="81" t="s">
        <v>56</v>
      </c>
      <c r="AG194" s="88">
        <v>0</v>
      </c>
      <c r="AH194" s="88">
        <v>0</v>
      </c>
      <c r="AI194" s="81" t="s">
        <v>56</v>
      </c>
      <c r="AJ194" s="88">
        <v>0</v>
      </c>
      <c r="AK194" s="81" t="s">
        <v>56</v>
      </c>
      <c r="AL194" s="88">
        <v>0</v>
      </c>
      <c r="AM194" s="88">
        <v>0</v>
      </c>
      <c r="AN194" s="81" t="s">
        <v>56</v>
      </c>
      <c r="AO194" s="88">
        <v>0</v>
      </c>
      <c r="AP194" s="81" t="s">
        <v>56</v>
      </c>
      <c r="AQ194" s="86">
        <f t="shared" si="6"/>
        <v>0</v>
      </c>
      <c r="AR194" s="89">
        <f t="shared" si="7"/>
        <v>300000</v>
      </c>
      <c r="AS194" s="82" t="s">
        <v>60</v>
      </c>
      <c r="AT194" s="90">
        <v>0</v>
      </c>
      <c r="AU194" s="90">
        <v>0</v>
      </c>
      <c r="AV194" s="90">
        <v>0</v>
      </c>
      <c r="AW194" s="90">
        <v>0</v>
      </c>
      <c r="AX194" s="90">
        <v>0</v>
      </c>
      <c r="AY194" s="90">
        <v>0</v>
      </c>
    </row>
    <row r="195" spans="1:52" ht="63" x14ac:dyDescent="0.25">
      <c r="A195" s="79"/>
      <c r="B195" s="83" t="s">
        <v>65</v>
      </c>
      <c r="C195" s="80" t="s">
        <v>314</v>
      </c>
      <c r="D195" s="80">
        <v>1</v>
      </c>
      <c r="E195" s="80" t="s">
        <v>690</v>
      </c>
      <c r="F195" s="84" t="s">
        <v>67</v>
      </c>
      <c r="G195" s="80">
        <v>54801</v>
      </c>
      <c r="H195" s="84" t="s">
        <v>691</v>
      </c>
      <c r="I195" s="80" t="s">
        <v>56</v>
      </c>
      <c r="J195" s="80" t="s">
        <v>56</v>
      </c>
      <c r="K195" s="80" t="s">
        <v>56</v>
      </c>
      <c r="L195" s="80" t="s">
        <v>57</v>
      </c>
      <c r="M195" s="85" t="s">
        <v>692</v>
      </c>
      <c r="N195" s="83" t="s">
        <v>693</v>
      </c>
      <c r="O195" s="88">
        <v>0</v>
      </c>
      <c r="P195" s="88">
        <v>2203.69</v>
      </c>
      <c r="Q195" s="88">
        <v>0</v>
      </c>
      <c r="R195" s="88">
        <v>0</v>
      </c>
      <c r="S195" s="88">
        <v>0</v>
      </c>
      <c r="T195" s="81" t="s">
        <v>56</v>
      </c>
      <c r="U195" s="88">
        <v>1500</v>
      </c>
      <c r="V195" s="81" t="s">
        <v>1547</v>
      </c>
      <c r="W195" s="88">
        <v>0</v>
      </c>
      <c r="X195" s="88">
        <v>0</v>
      </c>
      <c r="Y195" s="81" t="s">
        <v>56</v>
      </c>
      <c r="Z195" s="88">
        <v>0</v>
      </c>
      <c r="AA195" s="81" t="s">
        <v>56</v>
      </c>
      <c r="AB195" s="88">
        <v>0</v>
      </c>
      <c r="AC195" s="88">
        <v>0</v>
      </c>
      <c r="AD195" s="81" t="s">
        <v>56</v>
      </c>
      <c r="AE195" s="88">
        <v>0</v>
      </c>
      <c r="AF195" s="81" t="s">
        <v>56</v>
      </c>
      <c r="AG195" s="88">
        <v>0</v>
      </c>
      <c r="AH195" s="88">
        <v>0</v>
      </c>
      <c r="AI195" s="81" t="s">
        <v>56</v>
      </c>
      <c r="AJ195" s="88">
        <v>0</v>
      </c>
      <c r="AK195" s="81" t="s">
        <v>56</v>
      </c>
      <c r="AL195" s="88">
        <v>0</v>
      </c>
      <c r="AM195" s="88">
        <v>0</v>
      </c>
      <c r="AN195" s="81" t="s">
        <v>56</v>
      </c>
      <c r="AO195" s="88">
        <v>0</v>
      </c>
      <c r="AP195" s="81" t="s">
        <v>56</v>
      </c>
      <c r="AQ195" s="86">
        <f t="shared" si="6"/>
        <v>0</v>
      </c>
      <c r="AR195" s="89">
        <f t="shared" si="7"/>
        <v>3703.69</v>
      </c>
      <c r="AS195" s="82" t="s">
        <v>60</v>
      </c>
      <c r="AT195" s="90">
        <v>0</v>
      </c>
      <c r="AU195" s="90">
        <v>0</v>
      </c>
      <c r="AV195" s="90">
        <v>0</v>
      </c>
      <c r="AW195" s="90">
        <v>0</v>
      </c>
      <c r="AX195" s="90">
        <v>0</v>
      </c>
      <c r="AY195" s="90">
        <v>0</v>
      </c>
    </row>
    <row r="196" spans="1:52" ht="31.5" x14ac:dyDescent="0.25">
      <c r="A196" s="79"/>
      <c r="B196" s="83" t="s">
        <v>87</v>
      </c>
      <c r="C196" s="80" t="s">
        <v>314</v>
      </c>
      <c r="D196" s="80">
        <v>1</v>
      </c>
      <c r="E196" s="80" t="s">
        <v>694</v>
      </c>
      <c r="F196" s="84" t="s">
        <v>695</v>
      </c>
      <c r="G196" s="80">
        <v>54801</v>
      </c>
      <c r="H196" s="84" t="s">
        <v>691</v>
      </c>
      <c r="I196" s="83" t="s">
        <v>56</v>
      </c>
      <c r="J196" s="83" t="s">
        <v>56</v>
      </c>
      <c r="K196" s="83" t="s">
        <v>56</v>
      </c>
      <c r="L196" s="80" t="s">
        <v>284</v>
      </c>
      <c r="M196" s="85" t="s">
        <v>696</v>
      </c>
      <c r="N196" s="83" t="s">
        <v>695</v>
      </c>
      <c r="O196" s="88">
        <v>0</v>
      </c>
      <c r="P196" s="88">
        <v>0</v>
      </c>
      <c r="Q196" s="88">
        <v>0</v>
      </c>
      <c r="R196" s="88">
        <v>251615.38</v>
      </c>
      <c r="S196" s="88">
        <v>0</v>
      </c>
      <c r="T196" s="81" t="s">
        <v>56</v>
      </c>
      <c r="U196" s="88">
        <v>200000</v>
      </c>
      <c r="V196" s="81" t="s">
        <v>697</v>
      </c>
      <c r="W196" s="88">
        <v>0</v>
      </c>
      <c r="X196" s="88">
        <v>0</v>
      </c>
      <c r="Y196" s="81" t="s">
        <v>56</v>
      </c>
      <c r="Z196" s="88">
        <v>0</v>
      </c>
      <c r="AA196" s="81" t="s">
        <v>56</v>
      </c>
      <c r="AB196" s="88">
        <v>0</v>
      </c>
      <c r="AC196" s="88">
        <v>0</v>
      </c>
      <c r="AD196" s="81" t="s">
        <v>56</v>
      </c>
      <c r="AE196" s="88">
        <v>0</v>
      </c>
      <c r="AF196" s="81" t="s">
        <v>56</v>
      </c>
      <c r="AG196" s="88">
        <v>0</v>
      </c>
      <c r="AH196" s="88">
        <v>0</v>
      </c>
      <c r="AI196" s="81" t="s">
        <v>56</v>
      </c>
      <c r="AJ196" s="88">
        <v>0</v>
      </c>
      <c r="AK196" s="81" t="s">
        <v>56</v>
      </c>
      <c r="AL196" s="88">
        <v>0</v>
      </c>
      <c r="AM196" s="88">
        <v>0</v>
      </c>
      <c r="AN196" s="81" t="s">
        <v>56</v>
      </c>
      <c r="AO196" s="88">
        <v>0</v>
      </c>
      <c r="AP196" s="81" t="s">
        <v>56</v>
      </c>
      <c r="AQ196" s="86">
        <f t="shared" si="6"/>
        <v>0</v>
      </c>
      <c r="AR196" s="89">
        <f t="shared" si="7"/>
        <v>451615.38</v>
      </c>
      <c r="AS196" s="82" t="s">
        <v>60</v>
      </c>
      <c r="AT196" s="90">
        <v>0</v>
      </c>
      <c r="AU196" s="90">
        <v>0</v>
      </c>
      <c r="AV196" s="90">
        <v>0</v>
      </c>
      <c r="AW196" s="90">
        <v>0</v>
      </c>
      <c r="AX196" s="90">
        <v>0</v>
      </c>
      <c r="AY196" s="90">
        <v>0</v>
      </c>
    </row>
    <row r="197" spans="1:52" ht="110.25" x14ac:dyDescent="0.25">
      <c r="A197" s="79"/>
      <c r="B197" s="83" t="s">
        <v>87</v>
      </c>
      <c r="C197" s="80" t="s">
        <v>314</v>
      </c>
      <c r="D197" s="80">
        <v>3</v>
      </c>
      <c r="E197" s="80" t="s">
        <v>706</v>
      </c>
      <c r="F197" s="84" t="s">
        <v>707</v>
      </c>
      <c r="G197" s="80">
        <v>54801</v>
      </c>
      <c r="H197" s="84" t="s">
        <v>691</v>
      </c>
      <c r="I197" s="80" t="s">
        <v>56</v>
      </c>
      <c r="J197" s="80" t="s">
        <v>56</v>
      </c>
      <c r="K197" s="80" t="s">
        <v>56</v>
      </c>
      <c r="L197" s="80" t="s">
        <v>284</v>
      </c>
      <c r="M197" s="85" t="s">
        <v>708</v>
      </c>
      <c r="N197" s="83" t="s">
        <v>709</v>
      </c>
      <c r="O197" s="88">
        <v>0</v>
      </c>
      <c r="P197" s="88">
        <v>0</v>
      </c>
      <c r="Q197" s="88">
        <v>0</v>
      </c>
      <c r="R197" s="88">
        <v>0</v>
      </c>
      <c r="S197" s="88">
        <v>0</v>
      </c>
      <c r="T197" s="81" t="s">
        <v>56</v>
      </c>
      <c r="U197" s="88">
        <v>0</v>
      </c>
      <c r="V197" s="81" t="s">
        <v>1518</v>
      </c>
      <c r="W197" s="88">
        <v>0</v>
      </c>
      <c r="X197" s="88">
        <v>0</v>
      </c>
      <c r="Y197" s="81" t="s">
        <v>56</v>
      </c>
      <c r="Z197" s="88">
        <v>0</v>
      </c>
      <c r="AA197" s="81" t="s">
        <v>1543</v>
      </c>
      <c r="AB197" s="88">
        <v>0</v>
      </c>
      <c r="AC197" s="88">
        <v>0</v>
      </c>
      <c r="AD197" s="81" t="s">
        <v>56</v>
      </c>
      <c r="AE197" s="88">
        <v>100000</v>
      </c>
      <c r="AF197" s="81" t="s">
        <v>1544</v>
      </c>
      <c r="AG197" s="88">
        <v>0</v>
      </c>
      <c r="AH197" s="88">
        <v>0</v>
      </c>
      <c r="AI197" s="81" t="s">
        <v>56</v>
      </c>
      <c r="AJ197" s="88">
        <v>0</v>
      </c>
      <c r="AK197" s="81" t="s">
        <v>56</v>
      </c>
      <c r="AL197" s="88">
        <v>0</v>
      </c>
      <c r="AM197" s="88">
        <v>0</v>
      </c>
      <c r="AN197" s="81" t="s">
        <v>56</v>
      </c>
      <c r="AO197" s="88">
        <v>50000</v>
      </c>
      <c r="AP197" s="81" t="s">
        <v>1545</v>
      </c>
      <c r="AQ197" s="86">
        <f t="shared" si="6"/>
        <v>0</v>
      </c>
      <c r="AR197" s="89">
        <f t="shared" si="7"/>
        <v>150000</v>
      </c>
      <c r="AS197" s="82" t="s">
        <v>60</v>
      </c>
      <c r="AT197" s="90">
        <v>0</v>
      </c>
      <c r="AU197" s="90">
        <v>0</v>
      </c>
      <c r="AV197" s="90">
        <v>0</v>
      </c>
      <c r="AW197" s="90">
        <v>0</v>
      </c>
      <c r="AX197" s="90">
        <v>0</v>
      </c>
      <c r="AY197" s="90">
        <v>0</v>
      </c>
    </row>
    <row r="198" spans="1:52" ht="31.5" x14ac:dyDescent="0.25">
      <c r="A198" s="79"/>
      <c r="B198" s="83" t="s">
        <v>87</v>
      </c>
      <c r="C198" s="80" t="s">
        <v>314</v>
      </c>
      <c r="D198" s="80">
        <v>2</v>
      </c>
      <c r="E198" s="80" t="s">
        <v>710</v>
      </c>
      <c r="F198" s="84" t="s">
        <v>711</v>
      </c>
      <c r="G198" s="80">
        <v>54801</v>
      </c>
      <c r="H198" s="84" t="s">
        <v>691</v>
      </c>
      <c r="I198" s="80" t="s">
        <v>56</v>
      </c>
      <c r="J198" s="80" t="s">
        <v>56</v>
      </c>
      <c r="K198" s="80" t="s">
        <v>56</v>
      </c>
      <c r="L198" s="80" t="s">
        <v>284</v>
      </c>
      <c r="M198" s="85" t="s">
        <v>712</v>
      </c>
      <c r="N198" s="67" t="s">
        <v>1542</v>
      </c>
      <c r="O198" s="88">
        <v>0</v>
      </c>
      <c r="P198" s="88">
        <v>0</v>
      </c>
      <c r="Q198" s="88">
        <v>0</v>
      </c>
      <c r="R198" s="88">
        <v>0</v>
      </c>
      <c r="S198" s="88">
        <v>0</v>
      </c>
      <c r="T198" s="81" t="s">
        <v>56</v>
      </c>
      <c r="U198" s="88">
        <v>0</v>
      </c>
      <c r="V198" s="81" t="s">
        <v>56</v>
      </c>
      <c r="W198" s="88">
        <v>0</v>
      </c>
      <c r="X198" s="88">
        <v>0</v>
      </c>
      <c r="Y198" s="81" t="s">
        <v>56</v>
      </c>
      <c r="Z198" s="88">
        <v>0</v>
      </c>
      <c r="AA198" s="81" t="s">
        <v>56</v>
      </c>
      <c r="AB198" s="88">
        <v>0</v>
      </c>
      <c r="AC198" s="88">
        <v>0</v>
      </c>
      <c r="AD198" s="81" t="s">
        <v>56</v>
      </c>
      <c r="AE198" s="88">
        <v>100000</v>
      </c>
      <c r="AF198" s="81" t="s">
        <v>713</v>
      </c>
      <c r="AG198" s="88">
        <v>0</v>
      </c>
      <c r="AH198" s="88">
        <v>0</v>
      </c>
      <c r="AI198" s="81" t="s">
        <v>56</v>
      </c>
      <c r="AJ198" s="88">
        <v>0</v>
      </c>
      <c r="AK198" s="81" t="s">
        <v>56</v>
      </c>
      <c r="AL198" s="88">
        <v>0</v>
      </c>
      <c r="AM198" s="88">
        <v>0</v>
      </c>
      <c r="AN198" s="81" t="s">
        <v>56</v>
      </c>
      <c r="AO198" s="88">
        <v>0</v>
      </c>
      <c r="AP198" s="81" t="s">
        <v>56</v>
      </c>
      <c r="AQ198" s="86">
        <f t="shared" si="6"/>
        <v>0</v>
      </c>
      <c r="AR198" s="89">
        <f t="shared" si="7"/>
        <v>100000</v>
      </c>
      <c r="AS198" s="82" t="s">
        <v>60</v>
      </c>
      <c r="AT198" s="90">
        <v>0</v>
      </c>
      <c r="AU198" s="90">
        <v>0</v>
      </c>
      <c r="AV198" s="90">
        <v>0</v>
      </c>
      <c r="AW198" s="90">
        <v>0</v>
      </c>
      <c r="AX198" s="90">
        <v>0</v>
      </c>
      <c r="AY198" s="90">
        <v>0</v>
      </c>
    </row>
    <row r="199" spans="1:52" ht="94.5" x14ac:dyDescent="0.25">
      <c r="A199" s="79"/>
      <c r="B199" s="83" t="s">
        <v>87</v>
      </c>
      <c r="C199" s="80" t="s">
        <v>314</v>
      </c>
      <c r="D199" s="80">
        <v>1</v>
      </c>
      <c r="E199" s="80" t="s">
        <v>731</v>
      </c>
      <c r="F199" s="84" t="s">
        <v>732</v>
      </c>
      <c r="G199" s="80">
        <v>55100</v>
      </c>
      <c r="H199" s="84" t="s">
        <v>716</v>
      </c>
      <c r="I199" s="83" t="s">
        <v>56</v>
      </c>
      <c r="J199" s="83" t="s">
        <v>56</v>
      </c>
      <c r="K199" s="83" t="s">
        <v>56</v>
      </c>
      <c r="L199" s="80" t="s">
        <v>733</v>
      </c>
      <c r="M199" s="85" t="s">
        <v>734</v>
      </c>
      <c r="N199" s="83" t="s">
        <v>735</v>
      </c>
      <c r="O199" s="88">
        <v>0</v>
      </c>
      <c r="P199" s="88">
        <v>118181.25</v>
      </c>
      <c r="Q199" s="88">
        <v>0</v>
      </c>
      <c r="R199" s="88">
        <f>80000+47499.49</f>
        <v>127499.48999999999</v>
      </c>
      <c r="S199" s="88">
        <v>0</v>
      </c>
      <c r="T199" s="81" t="s">
        <v>56</v>
      </c>
      <c r="U199" s="88">
        <v>290000</v>
      </c>
      <c r="V199" s="81" t="s">
        <v>736</v>
      </c>
      <c r="W199" s="88">
        <v>0</v>
      </c>
      <c r="X199" s="88">
        <v>0</v>
      </c>
      <c r="Y199" s="81" t="s">
        <v>56</v>
      </c>
      <c r="Z199" s="88">
        <v>50000</v>
      </c>
      <c r="AA199" s="81" t="s">
        <v>737</v>
      </c>
      <c r="AB199" s="88">
        <v>0</v>
      </c>
      <c r="AC199" s="88">
        <v>0</v>
      </c>
      <c r="AD199" s="81" t="s">
        <v>56</v>
      </c>
      <c r="AE199" s="88">
        <v>50000</v>
      </c>
      <c r="AF199" s="81" t="s">
        <v>737</v>
      </c>
      <c r="AG199" s="88">
        <v>0</v>
      </c>
      <c r="AH199" s="88">
        <v>0</v>
      </c>
      <c r="AI199" s="81" t="s">
        <v>56</v>
      </c>
      <c r="AJ199" s="88">
        <v>50000</v>
      </c>
      <c r="AK199" s="81" t="s">
        <v>737</v>
      </c>
      <c r="AL199" s="88">
        <v>0</v>
      </c>
      <c r="AM199" s="88">
        <v>0</v>
      </c>
      <c r="AN199" s="81" t="s">
        <v>56</v>
      </c>
      <c r="AO199" s="88">
        <v>50000</v>
      </c>
      <c r="AP199" s="81" t="s">
        <v>737</v>
      </c>
      <c r="AQ199" s="86">
        <f t="shared" si="6"/>
        <v>0</v>
      </c>
      <c r="AR199" s="89">
        <f t="shared" si="7"/>
        <v>735680.74</v>
      </c>
      <c r="AS199" s="82" t="s">
        <v>60</v>
      </c>
      <c r="AT199" s="90">
        <v>0</v>
      </c>
      <c r="AU199" s="90">
        <v>0</v>
      </c>
      <c r="AV199" s="90">
        <v>0</v>
      </c>
      <c r="AW199" s="90">
        <v>0</v>
      </c>
      <c r="AX199" s="90">
        <v>0</v>
      </c>
      <c r="AY199" s="90">
        <v>0</v>
      </c>
    </row>
    <row r="200" spans="1:52" ht="31.5" x14ac:dyDescent="0.25">
      <c r="B200" s="74" t="s">
        <v>87</v>
      </c>
      <c r="C200" s="75" t="s">
        <v>314</v>
      </c>
      <c r="D200" s="80" t="s">
        <v>52</v>
      </c>
      <c r="E200" s="74" t="s">
        <v>738</v>
      </c>
      <c r="F200" s="76" t="s">
        <v>739</v>
      </c>
      <c r="G200" s="75">
        <v>55100</v>
      </c>
      <c r="H200" s="76" t="s">
        <v>716</v>
      </c>
      <c r="I200" s="74" t="s">
        <v>56</v>
      </c>
      <c r="J200" s="74" t="s">
        <v>56</v>
      </c>
      <c r="K200" s="74" t="s">
        <v>56</v>
      </c>
      <c r="L200" s="75" t="s">
        <v>529</v>
      </c>
      <c r="M200" s="17" t="s">
        <v>740</v>
      </c>
      <c r="N200" s="74" t="s">
        <v>741</v>
      </c>
      <c r="O200" s="86">
        <v>0</v>
      </c>
      <c r="P200" s="86">
        <v>0</v>
      </c>
      <c r="Q200" s="86">
        <v>0</v>
      </c>
      <c r="R200" s="86">
        <v>141497.5</v>
      </c>
      <c r="S200" s="86">
        <v>0</v>
      </c>
      <c r="T200" s="77" t="s">
        <v>56</v>
      </c>
      <c r="U200" s="86">
        <v>100000</v>
      </c>
      <c r="V200" s="77" t="s">
        <v>742</v>
      </c>
      <c r="W200" s="86">
        <v>5000</v>
      </c>
      <c r="X200" s="86">
        <v>0</v>
      </c>
      <c r="Y200" s="77" t="s">
        <v>56</v>
      </c>
      <c r="Z200" s="86">
        <v>455000</v>
      </c>
      <c r="AA200" s="77" t="s">
        <v>743</v>
      </c>
      <c r="AB200" s="86">
        <v>26000</v>
      </c>
      <c r="AC200" s="86">
        <v>0</v>
      </c>
      <c r="AD200" s="77" t="s">
        <v>56</v>
      </c>
      <c r="AE200" s="86">
        <v>0</v>
      </c>
      <c r="AF200" s="77" t="s">
        <v>56</v>
      </c>
      <c r="AG200" s="86">
        <v>0</v>
      </c>
      <c r="AH200" s="86">
        <v>0</v>
      </c>
      <c r="AI200" s="77" t="s">
        <v>56</v>
      </c>
      <c r="AJ200" s="86">
        <v>0</v>
      </c>
      <c r="AK200" s="77" t="s">
        <v>56</v>
      </c>
      <c r="AL200" s="86">
        <v>0</v>
      </c>
      <c r="AM200" s="86">
        <v>0</v>
      </c>
      <c r="AN200" s="77" t="s">
        <v>56</v>
      </c>
      <c r="AO200" s="86">
        <v>0</v>
      </c>
      <c r="AP200" s="77" t="s">
        <v>56</v>
      </c>
      <c r="AQ200" s="86">
        <f>O200+Q200+S200+X200+AC200+AH200+AM200</f>
        <v>0</v>
      </c>
      <c r="AR200" s="89">
        <f>P200+R200+U200+W200+Z200+AB200+AE200+AG200+AJ200+AL200+AO200</f>
        <v>727497.5</v>
      </c>
      <c r="AS200" s="78" t="s">
        <v>60</v>
      </c>
      <c r="AT200" s="86">
        <v>0</v>
      </c>
      <c r="AU200" s="86">
        <v>0</v>
      </c>
      <c r="AV200" s="86">
        <v>0</v>
      </c>
      <c r="AW200" s="86">
        <v>0</v>
      </c>
      <c r="AX200" s="86">
        <v>0</v>
      </c>
      <c r="AY200" s="86">
        <v>0</v>
      </c>
    </row>
    <row r="201" spans="1:52" ht="47.25" x14ac:dyDescent="0.25">
      <c r="A201" s="79"/>
      <c r="B201" s="83" t="s">
        <v>52</v>
      </c>
      <c r="C201" s="80" t="s">
        <v>314</v>
      </c>
      <c r="D201" s="80">
        <v>1</v>
      </c>
      <c r="E201" s="80" t="s">
        <v>714</v>
      </c>
      <c r="F201" s="84" t="s">
        <v>715</v>
      </c>
      <c r="G201" s="80">
        <v>55100</v>
      </c>
      <c r="H201" s="84" t="s">
        <v>716</v>
      </c>
      <c r="I201" s="80" t="s">
        <v>56</v>
      </c>
      <c r="J201" s="80" t="s">
        <v>56</v>
      </c>
      <c r="K201" s="80" t="s">
        <v>56</v>
      </c>
      <c r="L201" s="80" t="s">
        <v>284</v>
      </c>
      <c r="M201" s="85" t="s">
        <v>717</v>
      </c>
      <c r="N201" s="83" t="s">
        <v>715</v>
      </c>
      <c r="O201" s="88">
        <v>0</v>
      </c>
      <c r="P201" s="88">
        <v>0</v>
      </c>
      <c r="Q201" s="88">
        <v>0</v>
      </c>
      <c r="R201" s="88">
        <f>520000+58000</f>
        <v>578000</v>
      </c>
      <c r="S201" s="88">
        <v>0</v>
      </c>
      <c r="T201" s="81" t="s">
        <v>56</v>
      </c>
      <c r="U201" s="88">
        <f>1050000-73000</f>
        <v>977000</v>
      </c>
      <c r="V201" s="81" t="s">
        <v>718</v>
      </c>
      <c r="W201" s="88">
        <f>1400000*0.05*0.4</f>
        <v>28000</v>
      </c>
      <c r="X201" s="88">
        <v>0</v>
      </c>
      <c r="Y201" s="81" t="s">
        <v>56</v>
      </c>
      <c r="Z201" s="88">
        <v>0</v>
      </c>
      <c r="AA201" s="81" t="s">
        <v>56</v>
      </c>
      <c r="AB201" s="88">
        <f>1400000*0.05*0.6</f>
        <v>42000</v>
      </c>
      <c r="AC201" s="88">
        <v>0</v>
      </c>
      <c r="AD201" s="81" t="s">
        <v>56</v>
      </c>
      <c r="AE201" s="88">
        <v>0</v>
      </c>
      <c r="AF201" s="81" t="s">
        <v>56</v>
      </c>
      <c r="AG201" s="88">
        <v>0</v>
      </c>
      <c r="AH201" s="88">
        <v>0</v>
      </c>
      <c r="AI201" s="81" t="s">
        <v>56</v>
      </c>
      <c r="AJ201" s="88">
        <v>0</v>
      </c>
      <c r="AK201" s="81" t="s">
        <v>56</v>
      </c>
      <c r="AL201" s="88">
        <v>0</v>
      </c>
      <c r="AM201" s="88">
        <v>0</v>
      </c>
      <c r="AN201" s="81" t="s">
        <v>56</v>
      </c>
      <c r="AO201" s="88">
        <v>0</v>
      </c>
      <c r="AP201" s="81" t="s">
        <v>56</v>
      </c>
      <c r="AQ201" s="86">
        <f t="shared" si="6"/>
        <v>0</v>
      </c>
      <c r="AR201" s="89">
        <f t="shared" si="7"/>
        <v>1625000</v>
      </c>
      <c r="AS201" s="82" t="s">
        <v>60</v>
      </c>
      <c r="AT201" s="90">
        <v>0</v>
      </c>
      <c r="AU201" s="90">
        <v>0</v>
      </c>
      <c r="AV201" s="90">
        <v>0</v>
      </c>
      <c r="AW201" s="90">
        <v>0</v>
      </c>
      <c r="AX201" s="90">
        <v>0</v>
      </c>
      <c r="AY201" s="90">
        <v>0</v>
      </c>
    </row>
    <row r="202" spans="1:52" ht="31.5" x14ac:dyDescent="0.25">
      <c r="A202" s="79"/>
      <c r="B202" s="83" t="s">
        <v>87</v>
      </c>
      <c r="C202" s="80" t="s">
        <v>314</v>
      </c>
      <c r="D202" s="80">
        <v>2</v>
      </c>
      <c r="E202" s="80" t="s">
        <v>719</v>
      </c>
      <c r="F202" s="84" t="s">
        <v>720</v>
      </c>
      <c r="G202" s="80">
        <v>55100</v>
      </c>
      <c r="H202" s="84" t="s">
        <v>716</v>
      </c>
      <c r="I202" s="80" t="s">
        <v>56</v>
      </c>
      <c r="J202" s="80" t="s">
        <v>56</v>
      </c>
      <c r="K202" s="80" t="s">
        <v>56</v>
      </c>
      <c r="L202" s="80" t="s">
        <v>284</v>
      </c>
      <c r="M202" s="85" t="s">
        <v>721</v>
      </c>
      <c r="N202" s="83" t="s">
        <v>722</v>
      </c>
      <c r="O202" s="88">
        <v>0</v>
      </c>
      <c r="P202" s="88">
        <v>0</v>
      </c>
      <c r="Q202" s="88">
        <v>0</v>
      </c>
      <c r="R202" s="88">
        <v>0</v>
      </c>
      <c r="S202" s="88">
        <v>0</v>
      </c>
      <c r="T202" s="81" t="s">
        <v>56</v>
      </c>
      <c r="U202" s="88">
        <v>0</v>
      </c>
      <c r="V202" s="81" t="s">
        <v>56</v>
      </c>
      <c r="W202" s="88">
        <v>0</v>
      </c>
      <c r="X202" s="88">
        <v>0</v>
      </c>
      <c r="Y202" s="81" t="s">
        <v>56</v>
      </c>
      <c r="Z202" s="88">
        <v>0</v>
      </c>
      <c r="AA202" s="81" t="s">
        <v>56</v>
      </c>
      <c r="AB202" s="88">
        <v>0</v>
      </c>
      <c r="AC202" s="88">
        <v>0</v>
      </c>
      <c r="AD202" s="81" t="s">
        <v>56</v>
      </c>
      <c r="AE202" s="88">
        <v>0</v>
      </c>
      <c r="AF202" s="81" t="s">
        <v>56</v>
      </c>
      <c r="AG202" s="88">
        <v>0</v>
      </c>
      <c r="AH202" s="88">
        <v>0</v>
      </c>
      <c r="AI202" s="81" t="s">
        <v>56</v>
      </c>
      <c r="AJ202" s="88">
        <v>3000</v>
      </c>
      <c r="AK202" s="81" t="s">
        <v>723</v>
      </c>
      <c r="AL202" s="88">
        <v>700</v>
      </c>
      <c r="AM202" s="88">
        <v>0</v>
      </c>
      <c r="AN202" s="81" t="s">
        <v>56</v>
      </c>
      <c r="AO202" s="88">
        <v>87000</v>
      </c>
      <c r="AP202" s="81" t="s">
        <v>724</v>
      </c>
      <c r="AQ202" s="86">
        <f t="shared" si="6"/>
        <v>0</v>
      </c>
      <c r="AR202" s="89">
        <f t="shared" si="7"/>
        <v>90700</v>
      </c>
      <c r="AS202" s="82" t="s">
        <v>60</v>
      </c>
      <c r="AT202" s="90">
        <v>0</v>
      </c>
      <c r="AU202" s="90">
        <v>0</v>
      </c>
      <c r="AV202" s="90">
        <v>0</v>
      </c>
      <c r="AW202" s="90">
        <v>0</v>
      </c>
      <c r="AX202" s="90">
        <v>0</v>
      </c>
      <c r="AY202" s="90">
        <v>0</v>
      </c>
    </row>
    <row r="203" spans="1:52" ht="63" x14ac:dyDescent="0.25">
      <c r="A203" s="79"/>
      <c r="B203" s="83" t="s">
        <v>87</v>
      </c>
      <c r="C203" s="80" t="s">
        <v>314</v>
      </c>
      <c r="D203" s="80">
        <v>1</v>
      </c>
      <c r="E203" s="80" t="s">
        <v>725</v>
      </c>
      <c r="F203" s="84" t="s">
        <v>726</v>
      </c>
      <c r="G203" s="80">
        <v>55100</v>
      </c>
      <c r="H203" s="84" t="s">
        <v>716</v>
      </c>
      <c r="I203" s="80" t="s">
        <v>56</v>
      </c>
      <c r="J203" s="80" t="s">
        <v>56</v>
      </c>
      <c r="K203" s="80" t="s">
        <v>56</v>
      </c>
      <c r="L203" s="80" t="s">
        <v>284</v>
      </c>
      <c r="M203" s="85" t="s">
        <v>727</v>
      </c>
      <c r="N203" s="83" t="s">
        <v>728</v>
      </c>
      <c r="O203" s="88">
        <v>0</v>
      </c>
      <c r="P203" s="88">
        <v>0</v>
      </c>
      <c r="Q203" s="88">
        <v>0</v>
      </c>
      <c r="R203" s="88">
        <v>0</v>
      </c>
      <c r="S203" s="88">
        <v>0</v>
      </c>
      <c r="T203" s="81" t="s">
        <v>56</v>
      </c>
      <c r="U203" s="88">
        <v>0</v>
      </c>
      <c r="V203" s="81" t="s">
        <v>56</v>
      </c>
      <c r="W203" s="88">
        <v>0</v>
      </c>
      <c r="X203" s="88">
        <v>0</v>
      </c>
      <c r="Y203" s="81" t="s">
        <v>56</v>
      </c>
      <c r="Z203" s="88">
        <v>0</v>
      </c>
      <c r="AA203" s="81" t="s">
        <v>56</v>
      </c>
      <c r="AB203" s="88">
        <v>0</v>
      </c>
      <c r="AC203" s="88"/>
      <c r="AD203" s="81" t="s">
        <v>56</v>
      </c>
      <c r="AE203" s="88">
        <v>50000</v>
      </c>
      <c r="AF203" s="81" t="s">
        <v>729</v>
      </c>
      <c r="AG203" s="88">
        <v>3000</v>
      </c>
      <c r="AH203" s="88">
        <v>0</v>
      </c>
      <c r="AI203" s="81" t="s">
        <v>56</v>
      </c>
      <c r="AJ203" s="88">
        <v>333000</v>
      </c>
      <c r="AK203" s="81" t="s">
        <v>730</v>
      </c>
      <c r="AL203" s="88">
        <v>16500</v>
      </c>
      <c r="AM203" s="88">
        <v>0</v>
      </c>
      <c r="AN203" s="81" t="s">
        <v>56</v>
      </c>
      <c r="AO203" s="88">
        <v>0</v>
      </c>
      <c r="AP203" s="81" t="s">
        <v>56</v>
      </c>
      <c r="AQ203" s="86">
        <f t="shared" si="6"/>
        <v>0</v>
      </c>
      <c r="AR203" s="89">
        <f t="shared" si="7"/>
        <v>402500</v>
      </c>
      <c r="AS203" s="82" t="s">
        <v>60</v>
      </c>
      <c r="AT203" s="90">
        <v>0</v>
      </c>
      <c r="AU203" s="90">
        <v>0</v>
      </c>
      <c r="AV203" s="90">
        <v>0</v>
      </c>
      <c r="AW203" s="90">
        <v>0</v>
      </c>
      <c r="AX203" s="90">
        <v>0</v>
      </c>
      <c r="AY203" s="90">
        <v>0</v>
      </c>
    </row>
    <row r="204" spans="1:52" s="124" customFormat="1" ht="31.5" x14ac:dyDescent="0.25">
      <c r="A204" s="113"/>
      <c r="B204" s="114" t="s">
        <v>87</v>
      </c>
      <c r="C204" s="115" t="s">
        <v>314</v>
      </c>
      <c r="D204" s="115">
        <v>1</v>
      </c>
      <c r="E204" s="115" t="s">
        <v>744</v>
      </c>
      <c r="F204" s="116" t="s">
        <v>745</v>
      </c>
      <c r="G204" s="115">
        <v>55100</v>
      </c>
      <c r="H204" s="116" t="s">
        <v>716</v>
      </c>
      <c r="I204" s="114" t="s">
        <v>56</v>
      </c>
      <c r="J204" s="114" t="s">
        <v>56</v>
      </c>
      <c r="K204" s="114" t="s">
        <v>56</v>
      </c>
      <c r="L204" s="115" t="s">
        <v>284</v>
      </c>
      <c r="M204" s="117" t="s">
        <v>746</v>
      </c>
      <c r="N204" s="114" t="s">
        <v>747</v>
      </c>
      <c r="O204" s="112">
        <v>0</v>
      </c>
      <c r="P204" s="112">
        <v>0</v>
      </c>
      <c r="Q204" s="112">
        <v>0</v>
      </c>
      <c r="R204" s="112">
        <v>0</v>
      </c>
      <c r="S204" s="112">
        <v>0</v>
      </c>
      <c r="T204" s="118" t="s">
        <v>56</v>
      </c>
      <c r="U204" s="112">
        <v>0</v>
      </c>
      <c r="V204" s="118" t="s">
        <v>56</v>
      </c>
      <c r="W204" s="112">
        <v>0</v>
      </c>
      <c r="X204" s="112">
        <v>0</v>
      </c>
      <c r="Y204" s="118" t="s">
        <v>56</v>
      </c>
      <c r="Z204" s="112">
        <v>0</v>
      </c>
      <c r="AA204" s="118" t="s">
        <v>56</v>
      </c>
      <c r="AB204" s="112">
        <v>0</v>
      </c>
      <c r="AC204" s="112">
        <v>0</v>
      </c>
      <c r="AD204" s="118" t="s">
        <v>56</v>
      </c>
      <c r="AE204" s="112">
        <v>0</v>
      </c>
      <c r="AF204" s="118" t="s">
        <v>56</v>
      </c>
      <c r="AG204" s="112">
        <v>0</v>
      </c>
      <c r="AH204" s="112">
        <v>0</v>
      </c>
      <c r="AI204" s="118" t="s">
        <v>56</v>
      </c>
      <c r="AJ204" s="112">
        <v>0</v>
      </c>
      <c r="AK204" s="118" t="s">
        <v>56</v>
      </c>
      <c r="AL204" s="112">
        <v>0</v>
      </c>
      <c r="AM204" s="112">
        <v>0</v>
      </c>
      <c r="AN204" s="118" t="s">
        <v>56</v>
      </c>
      <c r="AO204" s="112">
        <v>215000</v>
      </c>
      <c r="AP204" s="118" t="s">
        <v>1538</v>
      </c>
      <c r="AQ204" s="119">
        <f t="shared" si="6"/>
        <v>0</v>
      </c>
      <c r="AR204" s="120">
        <f t="shared" si="7"/>
        <v>215000</v>
      </c>
      <c r="AS204" s="121" t="s">
        <v>60</v>
      </c>
      <c r="AT204" s="122">
        <v>0</v>
      </c>
      <c r="AU204" s="122">
        <v>0</v>
      </c>
      <c r="AV204" s="122">
        <v>0</v>
      </c>
      <c r="AW204" s="122">
        <v>0</v>
      </c>
      <c r="AX204" s="122">
        <v>0</v>
      </c>
      <c r="AY204" s="122">
        <v>0</v>
      </c>
      <c r="AZ204" s="123" t="s">
        <v>1582</v>
      </c>
    </row>
    <row r="205" spans="1:52" ht="78.75" x14ac:dyDescent="0.25">
      <c r="A205" s="79"/>
      <c r="B205" s="83" t="s">
        <v>52</v>
      </c>
      <c r="C205" s="80" t="s">
        <v>314</v>
      </c>
      <c r="D205" s="80">
        <v>1</v>
      </c>
      <c r="E205" s="80" t="s">
        <v>748</v>
      </c>
      <c r="F205" s="84" t="s">
        <v>749</v>
      </c>
      <c r="G205" s="80">
        <v>55200</v>
      </c>
      <c r="H205" s="84" t="s">
        <v>750</v>
      </c>
      <c r="I205" s="83" t="s">
        <v>56</v>
      </c>
      <c r="J205" s="83" t="s">
        <v>56</v>
      </c>
      <c r="K205" s="83" t="s">
        <v>56</v>
      </c>
      <c r="L205" s="80" t="s">
        <v>104</v>
      </c>
      <c r="M205" s="85" t="s">
        <v>751</v>
      </c>
      <c r="N205" s="83" t="s">
        <v>752</v>
      </c>
      <c r="O205" s="88">
        <v>0</v>
      </c>
      <c r="P205" s="88">
        <v>1856.4</v>
      </c>
      <c r="Q205" s="88">
        <v>0</v>
      </c>
      <c r="R205" s="88">
        <v>948143.6</v>
      </c>
      <c r="S205" s="88">
        <v>0</v>
      </c>
      <c r="T205" s="81" t="s">
        <v>56</v>
      </c>
      <c r="U205" s="88">
        <v>650000</v>
      </c>
      <c r="V205" s="81" t="s">
        <v>753</v>
      </c>
      <c r="W205" s="88">
        <v>0</v>
      </c>
      <c r="X205" s="88">
        <v>0</v>
      </c>
      <c r="Y205" s="81" t="s">
        <v>56</v>
      </c>
      <c r="Z205" s="88">
        <v>400000</v>
      </c>
      <c r="AA205" s="81" t="s">
        <v>753</v>
      </c>
      <c r="AB205" s="88">
        <v>0</v>
      </c>
      <c r="AC205" s="88">
        <v>0</v>
      </c>
      <c r="AD205" s="81" t="s">
        <v>56</v>
      </c>
      <c r="AE205" s="88">
        <v>0</v>
      </c>
      <c r="AF205" s="81" t="s">
        <v>56</v>
      </c>
      <c r="AG205" s="88">
        <v>0</v>
      </c>
      <c r="AH205" s="88">
        <v>0</v>
      </c>
      <c r="AI205" s="81" t="s">
        <v>56</v>
      </c>
      <c r="AJ205" s="88">
        <v>0</v>
      </c>
      <c r="AK205" s="81" t="s">
        <v>56</v>
      </c>
      <c r="AL205" s="88">
        <v>0</v>
      </c>
      <c r="AM205" s="88">
        <v>0</v>
      </c>
      <c r="AN205" s="81" t="s">
        <v>56</v>
      </c>
      <c r="AO205" s="88">
        <v>0</v>
      </c>
      <c r="AP205" s="81" t="s">
        <v>56</v>
      </c>
      <c r="AQ205" s="86">
        <f t="shared" si="6"/>
        <v>0</v>
      </c>
      <c r="AR205" s="89">
        <f t="shared" si="7"/>
        <v>2000000</v>
      </c>
      <c r="AS205" s="82" t="s">
        <v>60</v>
      </c>
      <c r="AT205" s="90">
        <v>0</v>
      </c>
      <c r="AU205" s="90">
        <v>0</v>
      </c>
      <c r="AV205" s="90">
        <v>0</v>
      </c>
      <c r="AW205" s="90">
        <v>0</v>
      </c>
      <c r="AX205" s="90">
        <v>0</v>
      </c>
      <c r="AY205" s="90">
        <v>0</v>
      </c>
    </row>
    <row r="206" spans="1:52" ht="78.75" x14ac:dyDescent="0.25">
      <c r="A206" s="79"/>
      <c r="B206" s="83" t="s">
        <v>52</v>
      </c>
      <c r="C206" s="80" t="s">
        <v>314</v>
      </c>
      <c r="D206" s="80">
        <v>1</v>
      </c>
      <c r="E206" s="80" t="s">
        <v>754</v>
      </c>
      <c r="F206" s="84" t="s">
        <v>755</v>
      </c>
      <c r="G206" s="80">
        <v>55200</v>
      </c>
      <c r="H206" s="84" t="s">
        <v>750</v>
      </c>
      <c r="I206" s="80" t="s">
        <v>56</v>
      </c>
      <c r="J206" s="80" t="s">
        <v>56</v>
      </c>
      <c r="K206" s="80" t="s">
        <v>56</v>
      </c>
      <c r="L206" s="80" t="s">
        <v>104</v>
      </c>
      <c r="M206" s="85" t="s">
        <v>756</v>
      </c>
      <c r="N206" s="83" t="s">
        <v>757</v>
      </c>
      <c r="O206" s="88">
        <v>0</v>
      </c>
      <c r="P206" s="88">
        <v>20562.09</v>
      </c>
      <c r="Q206" s="88">
        <v>0</v>
      </c>
      <c r="R206" s="88">
        <v>68737.91</v>
      </c>
      <c r="S206" s="88">
        <v>0</v>
      </c>
      <c r="T206" s="81" t="s">
        <v>56</v>
      </c>
      <c r="U206" s="88">
        <v>135000</v>
      </c>
      <c r="V206" s="81" t="s">
        <v>758</v>
      </c>
      <c r="W206" s="88">
        <v>0</v>
      </c>
      <c r="X206" s="88">
        <v>0</v>
      </c>
      <c r="Y206" s="81" t="s">
        <v>56</v>
      </c>
      <c r="Z206" s="88">
        <v>700000</v>
      </c>
      <c r="AA206" s="81" t="s">
        <v>759</v>
      </c>
      <c r="AB206" s="88">
        <v>0</v>
      </c>
      <c r="AC206" s="88">
        <v>0</v>
      </c>
      <c r="AD206" s="81" t="s">
        <v>56</v>
      </c>
      <c r="AE206" s="88">
        <v>225000</v>
      </c>
      <c r="AF206" s="81" t="s">
        <v>759</v>
      </c>
      <c r="AG206" s="88">
        <v>0</v>
      </c>
      <c r="AH206" s="88">
        <v>0</v>
      </c>
      <c r="AI206" s="81" t="s">
        <v>56</v>
      </c>
      <c r="AJ206" s="88">
        <v>0</v>
      </c>
      <c r="AK206" s="81" t="s">
        <v>56</v>
      </c>
      <c r="AL206" s="88">
        <v>0</v>
      </c>
      <c r="AM206" s="88">
        <v>0</v>
      </c>
      <c r="AN206" s="81" t="s">
        <v>56</v>
      </c>
      <c r="AO206" s="88">
        <v>0</v>
      </c>
      <c r="AP206" s="81" t="s">
        <v>56</v>
      </c>
      <c r="AQ206" s="86">
        <f t="shared" si="6"/>
        <v>0</v>
      </c>
      <c r="AR206" s="89">
        <f t="shared" si="7"/>
        <v>1149300</v>
      </c>
      <c r="AS206" s="82" t="s">
        <v>60</v>
      </c>
      <c r="AT206" s="90">
        <v>0</v>
      </c>
      <c r="AU206" s="90">
        <v>0</v>
      </c>
      <c r="AV206" s="90">
        <v>0</v>
      </c>
      <c r="AW206" s="90">
        <v>0</v>
      </c>
      <c r="AX206" s="90">
        <v>0</v>
      </c>
      <c r="AY206" s="90">
        <v>0</v>
      </c>
    </row>
    <row r="207" spans="1:52" ht="47.25" x14ac:dyDescent="0.25">
      <c r="A207" s="79"/>
      <c r="B207" s="83" t="s">
        <v>65</v>
      </c>
      <c r="C207" s="80" t="s">
        <v>314</v>
      </c>
      <c r="D207" s="80">
        <v>1</v>
      </c>
      <c r="E207" s="80" t="s">
        <v>760</v>
      </c>
      <c r="F207" s="84" t="s">
        <v>67</v>
      </c>
      <c r="G207" s="80">
        <v>55301</v>
      </c>
      <c r="H207" s="84" t="s">
        <v>761</v>
      </c>
      <c r="I207" s="83" t="s">
        <v>56</v>
      </c>
      <c r="J207" s="83" t="s">
        <v>56</v>
      </c>
      <c r="K207" s="83" t="s">
        <v>56</v>
      </c>
      <c r="L207" s="80" t="s">
        <v>57</v>
      </c>
      <c r="M207" s="85" t="s">
        <v>762</v>
      </c>
      <c r="N207" s="83" t="s">
        <v>67</v>
      </c>
      <c r="O207" s="88">
        <v>0</v>
      </c>
      <c r="P207" s="88">
        <v>14024.93</v>
      </c>
      <c r="Q207" s="88">
        <v>0</v>
      </c>
      <c r="R207" s="88">
        <v>1700</v>
      </c>
      <c r="S207" s="88">
        <v>0</v>
      </c>
      <c r="T207" s="81" t="s">
        <v>56</v>
      </c>
      <c r="U207" s="88">
        <v>700</v>
      </c>
      <c r="V207" s="81" t="s">
        <v>763</v>
      </c>
      <c r="W207" s="88">
        <v>0</v>
      </c>
      <c r="X207" s="88">
        <v>0</v>
      </c>
      <c r="Y207" s="81" t="s">
        <v>56</v>
      </c>
      <c r="Z207" s="88">
        <v>800</v>
      </c>
      <c r="AA207" s="81" t="s">
        <v>764</v>
      </c>
      <c r="AB207" s="88">
        <v>0</v>
      </c>
      <c r="AC207" s="88">
        <v>0</v>
      </c>
      <c r="AD207" s="81" t="s">
        <v>56</v>
      </c>
      <c r="AE207" s="88">
        <v>0</v>
      </c>
      <c r="AF207" s="81" t="s">
        <v>56</v>
      </c>
      <c r="AG207" s="88">
        <v>0</v>
      </c>
      <c r="AH207" s="88">
        <v>0</v>
      </c>
      <c r="AI207" s="81" t="s">
        <v>56</v>
      </c>
      <c r="AJ207" s="88">
        <v>1600</v>
      </c>
      <c r="AK207" s="81" t="s">
        <v>765</v>
      </c>
      <c r="AL207" s="88">
        <v>0</v>
      </c>
      <c r="AM207" s="88">
        <v>0</v>
      </c>
      <c r="AN207" s="81" t="s">
        <v>56</v>
      </c>
      <c r="AO207" s="88">
        <v>0</v>
      </c>
      <c r="AP207" s="81" t="s">
        <v>56</v>
      </c>
      <c r="AQ207" s="86">
        <f t="shared" si="6"/>
        <v>0</v>
      </c>
      <c r="AR207" s="89">
        <f t="shared" si="7"/>
        <v>18824.93</v>
      </c>
      <c r="AS207" s="82" t="s">
        <v>60</v>
      </c>
      <c r="AT207" s="90">
        <v>0</v>
      </c>
      <c r="AU207" s="90">
        <v>0</v>
      </c>
      <c r="AV207" s="90">
        <v>0</v>
      </c>
      <c r="AW207" s="90">
        <v>0</v>
      </c>
      <c r="AX207" s="90">
        <v>0</v>
      </c>
      <c r="AY207" s="90">
        <v>0</v>
      </c>
    </row>
    <row r="208" spans="1:52" ht="47.25" x14ac:dyDescent="0.25">
      <c r="A208" s="79"/>
      <c r="B208" s="83" t="s">
        <v>70</v>
      </c>
      <c r="C208" s="80" t="s">
        <v>314</v>
      </c>
      <c r="D208" s="80">
        <v>1</v>
      </c>
      <c r="E208" s="80" t="s">
        <v>766</v>
      </c>
      <c r="F208" s="84" t="s">
        <v>72</v>
      </c>
      <c r="G208" s="80">
        <v>55301</v>
      </c>
      <c r="H208" s="84" t="s">
        <v>761</v>
      </c>
      <c r="I208" s="83" t="s">
        <v>56</v>
      </c>
      <c r="J208" s="83" t="s">
        <v>56</v>
      </c>
      <c r="K208" s="83" t="s">
        <v>56</v>
      </c>
      <c r="L208" s="80" t="s">
        <v>61</v>
      </c>
      <c r="M208" s="85" t="s">
        <v>767</v>
      </c>
      <c r="N208" s="83" t="s">
        <v>72</v>
      </c>
      <c r="O208" s="88">
        <v>0</v>
      </c>
      <c r="P208" s="88">
        <v>29260.94</v>
      </c>
      <c r="Q208" s="88">
        <v>0</v>
      </c>
      <c r="R208" s="86">
        <v>9600</v>
      </c>
      <c r="S208" s="88">
        <v>0</v>
      </c>
      <c r="T208" s="81" t="s">
        <v>56</v>
      </c>
      <c r="U208" s="88">
        <v>1300</v>
      </c>
      <c r="V208" s="81" t="s">
        <v>768</v>
      </c>
      <c r="W208" s="88">
        <v>0</v>
      </c>
      <c r="X208" s="88">
        <v>0</v>
      </c>
      <c r="Y208" s="81" t="s">
        <v>56</v>
      </c>
      <c r="Z208" s="88">
        <v>1800</v>
      </c>
      <c r="AA208" s="81" t="s">
        <v>769</v>
      </c>
      <c r="AB208" s="88">
        <v>0</v>
      </c>
      <c r="AC208" s="88">
        <v>0</v>
      </c>
      <c r="AD208" s="81" t="s">
        <v>56</v>
      </c>
      <c r="AE208" s="88">
        <v>0</v>
      </c>
      <c r="AF208" s="81" t="s">
        <v>56</v>
      </c>
      <c r="AG208" s="88">
        <v>0</v>
      </c>
      <c r="AH208" s="88">
        <v>0</v>
      </c>
      <c r="AI208" s="81" t="s">
        <v>56</v>
      </c>
      <c r="AJ208" s="88">
        <v>15000</v>
      </c>
      <c r="AK208" s="81" t="s">
        <v>770</v>
      </c>
      <c r="AL208" s="88">
        <v>0</v>
      </c>
      <c r="AM208" s="88">
        <v>0</v>
      </c>
      <c r="AN208" s="81" t="s">
        <v>56</v>
      </c>
      <c r="AO208" s="88">
        <v>0</v>
      </c>
      <c r="AP208" s="81" t="s">
        <v>56</v>
      </c>
      <c r="AQ208" s="86">
        <f t="shared" si="6"/>
        <v>0</v>
      </c>
      <c r="AR208" s="89">
        <f t="shared" si="7"/>
        <v>56960.94</v>
      </c>
      <c r="AS208" s="82" t="s">
        <v>60</v>
      </c>
      <c r="AT208" s="90">
        <v>0</v>
      </c>
      <c r="AU208" s="90">
        <v>0</v>
      </c>
      <c r="AV208" s="90">
        <v>0</v>
      </c>
      <c r="AW208" s="90">
        <v>0</v>
      </c>
      <c r="AX208" s="90">
        <v>0</v>
      </c>
      <c r="AY208" s="90">
        <v>0</v>
      </c>
    </row>
    <row r="209" spans="1:51" ht="47.25" x14ac:dyDescent="0.25">
      <c r="A209" s="79"/>
      <c r="B209" s="83" t="s">
        <v>87</v>
      </c>
      <c r="C209" s="80" t="s">
        <v>314</v>
      </c>
      <c r="D209" s="80">
        <v>2</v>
      </c>
      <c r="E209" s="80" t="s">
        <v>776</v>
      </c>
      <c r="F209" s="84" t="s">
        <v>777</v>
      </c>
      <c r="G209" s="80">
        <v>55301</v>
      </c>
      <c r="H209" s="84" t="s">
        <v>761</v>
      </c>
      <c r="I209" s="80" t="s">
        <v>56</v>
      </c>
      <c r="J209" s="80" t="s">
        <v>56</v>
      </c>
      <c r="K209" s="80" t="s">
        <v>56</v>
      </c>
      <c r="L209" s="80" t="s">
        <v>79</v>
      </c>
      <c r="M209" s="85" t="s">
        <v>778</v>
      </c>
      <c r="N209" s="83" t="s">
        <v>777</v>
      </c>
      <c r="O209" s="88">
        <v>0</v>
      </c>
      <c r="P209" s="88">
        <v>104952.94</v>
      </c>
      <c r="Q209" s="88">
        <v>0</v>
      </c>
      <c r="R209" s="88">
        <v>0</v>
      </c>
      <c r="S209" s="88">
        <v>0</v>
      </c>
      <c r="T209" s="81" t="s">
        <v>56</v>
      </c>
      <c r="U209" s="88">
        <v>50000</v>
      </c>
      <c r="V209" s="81" t="s">
        <v>779</v>
      </c>
      <c r="W209" s="88">
        <v>0</v>
      </c>
      <c r="X209" s="88">
        <v>0</v>
      </c>
      <c r="Y209" s="81" t="s">
        <v>56</v>
      </c>
      <c r="Z209" s="88">
        <v>14000</v>
      </c>
      <c r="AA209" s="81" t="s">
        <v>780</v>
      </c>
      <c r="AB209" s="88">
        <v>0</v>
      </c>
      <c r="AC209" s="88">
        <v>0</v>
      </c>
      <c r="AD209" s="81" t="s">
        <v>56</v>
      </c>
      <c r="AE209" s="88">
        <v>40000</v>
      </c>
      <c r="AF209" s="81" t="s">
        <v>781</v>
      </c>
      <c r="AG209" s="88">
        <v>0</v>
      </c>
      <c r="AH209" s="88">
        <v>0</v>
      </c>
      <c r="AI209" s="81" t="s">
        <v>56</v>
      </c>
      <c r="AJ209" s="88">
        <v>150000</v>
      </c>
      <c r="AK209" s="81" t="s">
        <v>782</v>
      </c>
      <c r="AL209" s="88">
        <v>0</v>
      </c>
      <c r="AM209" s="88">
        <v>0</v>
      </c>
      <c r="AN209" s="81" t="s">
        <v>56</v>
      </c>
      <c r="AO209" s="88">
        <v>0</v>
      </c>
      <c r="AP209" s="81" t="s">
        <v>56</v>
      </c>
      <c r="AQ209" s="86">
        <f t="shared" si="6"/>
        <v>0</v>
      </c>
      <c r="AR209" s="89">
        <f t="shared" si="7"/>
        <v>358952.94</v>
      </c>
      <c r="AS209" s="82" t="s">
        <v>60</v>
      </c>
      <c r="AT209" s="88">
        <v>0</v>
      </c>
      <c r="AU209" s="88">
        <v>0</v>
      </c>
      <c r="AV209" s="88">
        <v>0</v>
      </c>
      <c r="AW209" s="88">
        <v>0</v>
      </c>
      <c r="AX209" s="88">
        <v>0</v>
      </c>
      <c r="AY209" s="88">
        <v>0</v>
      </c>
    </row>
    <row r="210" spans="1:51" ht="31.5" x14ac:dyDescent="0.25">
      <c r="A210" s="79"/>
      <c r="B210" s="83" t="s">
        <v>87</v>
      </c>
      <c r="C210" s="80" t="s">
        <v>314</v>
      </c>
      <c r="D210" s="80">
        <v>1</v>
      </c>
      <c r="E210" s="80" t="s">
        <v>771</v>
      </c>
      <c r="F210" s="84" t="s">
        <v>772</v>
      </c>
      <c r="G210" s="80">
        <v>55301</v>
      </c>
      <c r="H210" s="84" t="s">
        <v>761</v>
      </c>
      <c r="I210" s="80" t="s">
        <v>56</v>
      </c>
      <c r="J210" s="80" t="s">
        <v>56</v>
      </c>
      <c r="K210" s="80" t="s">
        <v>56</v>
      </c>
      <c r="L210" s="80" t="s">
        <v>284</v>
      </c>
      <c r="M210" s="85" t="s">
        <v>773</v>
      </c>
      <c r="N210" s="83" t="s">
        <v>774</v>
      </c>
      <c r="O210" s="88">
        <v>0</v>
      </c>
      <c r="P210" s="88">
        <f>255384.41-23722.38</f>
        <v>231662.03</v>
      </c>
      <c r="Q210" s="88">
        <v>0</v>
      </c>
      <c r="R210" s="88">
        <v>80835.12</v>
      </c>
      <c r="S210" s="88">
        <v>0</v>
      </c>
      <c r="T210" s="81" t="s">
        <v>56</v>
      </c>
      <c r="U210" s="88">
        <v>270000</v>
      </c>
      <c r="V210" s="81" t="s">
        <v>775</v>
      </c>
      <c r="W210" s="88">
        <v>10900</v>
      </c>
      <c r="X210" s="88">
        <v>0</v>
      </c>
      <c r="Y210" s="81" t="s">
        <v>56</v>
      </c>
      <c r="Z210" s="88">
        <v>0</v>
      </c>
      <c r="AA210" s="81" t="s">
        <v>56</v>
      </c>
      <c r="AB210" s="88">
        <v>0</v>
      </c>
      <c r="AC210" s="88">
        <v>0</v>
      </c>
      <c r="AD210" s="81" t="s">
        <v>56</v>
      </c>
      <c r="AE210" s="88">
        <v>0</v>
      </c>
      <c r="AF210" s="81" t="s">
        <v>56</v>
      </c>
      <c r="AG210" s="88">
        <v>0</v>
      </c>
      <c r="AH210" s="88">
        <v>0</v>
      </c>
      <c r="AI210" s="81" t="s">
        <v>56</v>
      </c>
      <c r="AJ210" s="88">
        <v>0</v>
      </c>
      <c r="AK210" s="81" t="s">
        <v>56</v>
      </c>
      <c r="AL210" s="88">
        <v>0</v>
      </c>
      <c r="AM210" s="88">
        <v>0</v>
      </c>
      <c r="AN210" s="81" t="s">
        <v>56</v>
      </c>
      <c r="AO210" s="88">
        <v>0</v>
      </c>
      <c r="AP210" s="81" t="s">
        <v>56</v>
      </c>
      <c r="AQ210" s="86">
        <f t="shared" si="6"/>
        <v>0</v>
      </c>
      <c r="AR210" s="89">
        <f t="shared" si="7"/>
        <v>593397.15</v>
      </c>
      <c r="AS210" s="82" t="s">
        <v>60</v>
      </c>
      <c r="AT210" s="90">
        <v>0</v>
      </c>
      <c r="AU210" s="90">
        <v>0</v>
      </c>
      <c r="AV210" s="90">
        <v>0</v>
      </c>
      <c r="AW210" s="90">
        <v>0</v>
      </c>
      <c r="AX210" s="90">
        <v>0</v>
      </c>
      <c r="AY210" s="90">
        <v>0</v>
      </c>
    </row>
    <row r="211" spans="1:51" ht="63" x14ac:dyDescent="0.25">
      <c r="A211" s="79"/>
      <c r="B211" s="83" t="s">
        <v>65</v>
      </c>
      <c r="C211" s="80" t="s">
        <v>314</v>
      </c>
      <c r="D211" s="80">
        <v>1</v>
      </c>
      <c r="E211" s="80" t="s">
        <v>789</v>
      </c>
      <c r="F211" s="84" t="s">
        <v>67</v>
      </c>
      <c r="G211" s="80">
        <v>55303</v>
      </c>
      <c r="H211" s="84" t="s">
        <v>784</v>
      </c>
      <c r="I211" s="80" t="s">
        <v>56</v>
      </c>
      <c r="J211" s="80" t="s">
        <v>56</v>
      </c>
      <c r="K211" s="80" t="s">
        <v>56</v>
      </c>
      <c r="L211" s="80" t="s">
        <v>57</v>
      </c>
      <c r="M211" s="85" t="s">
        <v>790</v>
      </c>
      <c r="N211" s="83" t="s">
        <v>791</v>
      </c>
      <c r="O211" s="88">
        <v>0</v>
      </c>
      <c r="P211" s="88">
        <v>7510.83</v>
      </c>
      <c r="Q211" s="88">
        <v>0</v>
      </c>
      <c r="R211" s="88">
        <v>900</v>
      </c>
      <c r="S211" s="88">
        <v>0</v>
      </c>
      <c r="T211" s="81" t="s">
        <v>56</v>
      </c>
      <c r="U211" s="88">
        <v>1500</v>
      </c>
      <c r="V211" s="81" t="s">
        <v>792</v>
      </c>
      <c r="W211" s="88">
        <v>0</v>
      </c>
      <c r="X211" s="88">
        <v>0</v>
      </c>
      <c r="Y211" s="81" t="s">
        <v>56</v>
      </c>
      <c r="Z211" s="88">
        <v>0</v>
      </c>
      <c r="AA211" s="81" t="s">
        <v>56</v>
      </c>
      <c r="AB211" s="88">
        <v>0</v>
      </c>
      <c r="AC211" s="88">
        <v>0</v>
      </c>
      <c r="AD211" s="81" t="s">
        <v>56</v>
      </c>
      <c r="AE211" s="88">
        <v>0</v>
      </c>
      <c r="AF211" s="81" t="s">
        <v>56</v>
      </c>
      <c r="AG211" s="88">
        <v>0</v>
      </c>
      <c r="AH211" s="88">
        <v>0</v>
      </c>
      <c r="AI211" s="81" t="s">
        <v>56</v>
      </c>
      <c r="AJ211" s="88">
        <v>0</v>
      </c>
      <c r="AK211" s="81" t="s">
        <v>56</v>
      </c>
      <c r="AL211" s="88">
        <v>0</v>
      </c>
      <c r="AM211" s="88">
        <v>0</v>
      </c>
      <c r="AN211" s="81" t="s">
        <v>56</v>
      </c>
      <c r="AO211" s="88">
        <v>0</v>
      </c>
      <c r="AP211" s="81" t="s">
        <v>56</v>
      </c>
      <c r="AQ211" s="86">
        <f t="shared" si="6"/>
        <v>0</v>
      </c>
      <c r="AR211" s="89">
        <f t="shared" si="7"/>
        <v>9910.83</v>
      </c>
      <c r="AS211" s="82" t="s">
        <v>60</v>
      </c>
      <c r="AT211" s="90">
        <v>0</v>
      </c>
      <c r="AU211" s="90">
        <v>0</v>
      </c>
      <c r="AV211" s="90">
        <v>0</v>
      </c>
      <c r="AW211" s="90">
        <v>0</v>
      </c>
      <c r="AX211" s="90">
        <v>0</v>
      </c>
      <c r="AY211" s="90">
        <v>0</v>
      </c>
    </row>
    <row r="212" spans="1:51" ht="63" x14ac:dyDescent="0.25">
      <c r="A212" s="79"/>
      <c r="B212" s="83" t="s">
        <v>70</v>
      </c>
      <c r="C212" s="80" t="s">
        <v>314</v>
      </c>
      <c r="D212" s="80">
        <v>2</v>
      </c>
      <c r="E212" s="80" t="s">
        <v>783</v>
      </c>
      <c r="F212" s="84" t="s">
        <v>72</v>
      </c>
      <c r="G212" s="80">
        <v>55303</v>
      </c>
      <c r="H212" s="84" t="s">
        <v>784</v>
      </c>
      <c r="I212" s="80" t="s">
        <v>56</v>
      </c>
      <c r="J212" s="80" t="s">
        <v>56</v>
      </c>
      <c r="K212" s="80" t="s">
        <v>56</v>
      </c>
      <c r="L212" s="80" t="s">
        <v>61</v>
      </c>
      <c r="M212" s="85" t="s">
        <v>785</v>
      </c>
      <c r="N212" s="83" t="s">
        <v>786</v>
      </c>
      <c r="O212" s="88">
        <v>0</v>
      </c>
      <c r="P212" s="88">
        <v>998.5</v>
      </c>
      <c r="Q212" s="88">
        <v>0</v>
      </c>
      <c r="R212" s="88">
        <v>0</v>
      </c>
      <c r="S212" s="88">
        <v>0</v>
      </c>
      <c r="T212" s="81" t="s">
        <v>56</v>
      </c>
      <c r="U212" s="88">
        <v>0</v>
      </c>
      <c r="V212" s="81" t="s">
        <v>56</v>
      </c>
      <c r="W212" s="88">
        <v>0</v>
      </c>
      <c r="X212" s="88">
        <v>0</v>
      </c>
      <c r="Y212" s="81" t="s">
        <v>56</v>
      </c>
      <c r="Z212" s="88">
        <v>1500</v>
      </c>
      <c r="AA212" s="81" t="s">
        <v>787</v>
      </c>
      <c r="AB212" s="88">
        <v>0</v>
      </c>
      <c r="AC212" s="88">
        <v>0</v>
      </c>
      <c r="AD212" s="81" t="s">
        <v>56</v>
      </c>
      <c r="AE212" s="88">
        <v>0</v>
      </c>
      <c r="AF212" s="81" t="s">
        <v>56</v>
      </c>
      <c r="AG212" s="88">
        <v>0</v>
      </c>
      <c r="AH212" s="88">
        <v>0</v>
      </c>
      <c r="AI212" s="81" t="s">
        <v>56</v>
      </c>
      <c r="AJ212" s="88">
        <v>2000</v>
      </c>
      <c r="AK212" s="81" t="s">
        <v>788</v>
      </c>
      <c r="AL212" s="88">
        <v>0</v>
      </c>
      <c r="AM212" s="88">
        <v>0</v>
      </c>
      <c r="AN212" s="81" t="s">
        <v>56</v>
      </c>
      <c r="AO212" s="88">
        <v>0</v>
      </c>
      <c r="AP212" s="81" t="s">
        <v>56</v>
      </c>
      <c r="AQ212" s="86">
        <f t="shared" si="6"/>
        <v>0</v>
      </c>
      <c r="AR212" s="89">
        <f t="shared" si="7"/>
        <v>4498.5</v>
      </c>
      <c r="AS212" s="82" t="s">
        <v>60</v>
      </c>
      <c r="AT212" s="88">
        <v>0</v>
      </c>
      <c r="AU212" s="88">
        <v>0</v>
      </c>
      <c r="AV212" s="88">
        <v>0</v>
      </c>
      <c r="AW212" s="88">
        <v>0</v>
      </c>
      <c r="AX212" s="88">
        <v>0</v>
      </c>
      <c r="AY212" s="88">
        <v>0</v>
      </c>
    </row>
    <row r="213" spans="1:51" ht="157.5" x14ac:dyDescent="0.25">
      <c r="A213" s="79"/>
      <c r="B213" s="83" t="s">
        <v>52</v>
      </c>
      <c r="C213" s="80" t="s">
        <v>314</v>
      </c>
      <c r="D213" s="80">
        <v>2</v>
      </c>
      <c r="E213" s="80" t="s">
        <v>793</v>
      </c>
      <c r="F213" s="84" t="s">
        <v>794</v>
      </c>
      <c r="G213" s="80">
        <v>55303</v>
      </c>
      <c r="H213" s="84" t="s">
        <v>784</v>
      </c>
      <c r="I213" s="80" t="s">
        <v>56</v>
      </c>
      <c r="J213" s="80" t="s">
        <v>56</v>
      </c>
      <c r="K213" s="80" t="s">
        <v>56</v>
      </c>
      <c r="L213" s="80" t="s">
        <v>529</v>
      </c>
      <c r="M213" s="85" t="s">
        <v>795</v>
      </c>
      <c r="N213" s="83" t="s">
        <v>794</v>
      </c>
      <c r="O213" s="88">
        <v>0</v>
      </c>
      <c r="P213" s="88">
        <v>0</v>
      </c>
      <c r="Q213" s="88">
        <v>0</v>
      </c>
      <c r="R213" s="88">
        <v>0</v>
      </c>
      <c r="S213" s="88">
        <v>0</v>
      </c>
      <c r="T213" s="81" t="s">
        <v>56</v>
      </c>
      <c r="U213" s="88">
        <v>826000</v>
      </c>
      <c r="V213" s="81" t="s">
        <v>796</v>
      </c>
      <c r="W213" s="88">
        <v>0</v>
      </c>
      <c r="X213" s="88">
        <v>0</v>
      </c>
      <c r="Y213" s="81" t="s">
        <v>56</v>
      </c>
      <c r="Z213" s="88">
        <v>244000</v>
      </c>
      <c r="AA213" s="81" t="s">
        <v>797</v>
      </c>
      <c r="AB213" s="88">
        <v>0</v>
      </c>
      <c r="AC213" s="88">
        <v>0</v>
      </c>
      <c r="AD213" s="81" t="s">
        <v>56</v>
      </c>
      <c r="AE213" s="88">
        <v>479000</v>
      </c>
      <c r="AF213" s="81" t="s">
        <v>798</v>
      </c>
      <c r="AG213" s="88">
        <v>0</v>
      </c>
      <c r="AH213" s="88">
        <v>0</v>
      </c>
      <c r="AI213" s="81" t="s">
        <v>56</v>
      </c>
      <c r="AJ213" s="88">
        <v>72000</v>
      </c>
      <c r="AK213" s="81" t="s">
        <v>799</v>
      </c>
      <c r="AL213" s="88">
        <v>0</v>
      </c>
      <c r="AM213" s="88">
        <v>0</v>
      </c>
      <c r="AN213" s="81" t="s">
        <v>56</v>
      </c>
      <c r="AO213" s="88">
        <v>0</v>
      </c>
      <c r="AP213" s="81" t="s">
        <v>56</v>
      </c>
      <c r="AQ213" s="86">
        <f t="shared" si="6"/>
        <v>0</v>
      </c>
      <c r="AR213" s="89">
        <f t="shared" si="7"/>
        <v>1621000</v>
      </c>
      <c r="AS213" s="82" t="s">
        <v>60</v>
      </c>
      <c r="AT213" s="88">
        <v>0</v>
      </c>
      <c r="AU213" s="88">
        <v>0</v>
      </c>
      <c r="AV213" s="88">
        <v>0</v>
      </c>
      <c r="AW213" s="88">
        <v>0</v>
      </c>
      <c r="AX213" s="88">
        <v>0</v>
      </c>
      <c r="AY213" s="88">
        <v>0</v>
      </c>
    </row>
    <row r="214" spans="1:51" ht="189" x14ac:dyDescent="0.25">
      <c r="A214" s="79"/>
      <c r="B214" s="83" t="s">
        <v>65</v>
      </c>
      <c r="C214" s="80" t="s">
        <v>338</v>
      </c>
      <c r="D214" s="80">
        <v>1</v>
      </c>
      <c r="E214" s="80" t="s">
        <v>1166</v>
      </c>
      <c r="F214" s="84" t="s">
        <v>67</v>
      </c>
      <c r="G214" s="80">
        <v>12201</v>
      </c>
      <c r="H214" s="84" t="s">
        <v>1167</v>
      </c>
      <c r="I214" s="80" t="s">
        <v>56</v>
      </c>
      <c r="J214" s="80" t="s">
        <v>56</v>
      </c>
      <c r="K214" s="80" t="s">
        <v>56</v>
      </c>
      <c r="L214" s="80" t="s">
        <v>57</v>
      </c>
      <c r="M214" s="85" t="s">
        <v>1168</v>
      </c>
      <c r="N214" s="83" t="s">
        <v>69</v>
      </c>
      <c r="O214" s="88">
        <v>0</v>
      </c>
      <c r="P214" s="88">
        <v>20535.77</v>
      </c>
      <c r="Q214" s="88">
        <v>0</v>
      </c>
      <c r="R214" s="88">
        <v>10694.85</v>
      </c>
      <c r="S214" s="88">
        <v>0</v>
      </c>
      <c r="T214" s="81" t="s">
        <v>56</v>
      </c>
      <c r="U214" s="88">
        <v>10500</v>
      </c>
      <c r="V214" s="81" t="s">
        <v>1169</v>
      </c>
      <c r="W214" s="88">
        <v>0</v>
      </c>
      <c r="X214" s="88">
        <v>0</v>
      </c>
      <c r="Y214" s="81" t="s">
        <v>56</v>
      </c>
      <c r="Z214" s="88">
        <v>1800</v>
      </c>
      <c r="AA214" s="81" t="s">
        <v>1170</v>
      </c>
      <c r="AB214" s="88">
        <v>0</v>
      </c>
      <c r="AC214" s="88">
        <v>0</v>
      </c>
      <c r="AD214" s="81" t="s">
        <v>56</v>
      </c>
      <c r="AE214" s="88">
        <v>0</v>
      </c>
      <c r="AF214" s="81" t="s">
        <v>56</v>
      </c>
      <c r="AG214" s="88">
        <v>0</v>
      </c>
      <c r="AH214" s="88">
        <v>0</v>
      </c>
      <c r="AI214" s="81" t="s">
        <v>56</v>
      </c>
      <c r="AJ214" s="88">
        <v>0</v>
      </c>
      <c r="AK214" s="81" t="s">
        <v>56</v>
      </c>
      <c r="AL214" s="88">
        <v>0</v>
      </c>
      <c r="AM214" s="88">
        <v>0</v>
      </c>
      <c r="AN214" s="81" t="s">
        <v>56</v>
      </c>
      <c r="AO214" s="88">
        <v>0</v>
      </c>
      <c r="AP214" s="81" t="s">
        <v>56</v>
      </c>
      <c r="AQ214" s="86">
        <f t="shared" si="6"/>
        <v>0</v>
      </c>
      <c r="AR214" s="89">
        <f t="shared" si="7"/>
        <v>43530.62</v>
      </c>
      <c r="AS214" s="82" t="s">
        <v>60</v>
      </c>
      <c r="AT214" s="88">
        <v>0</v>
      </c>
      <c r="AU214" s="88">
        <v>0</v>
      </c>
      <c r="AV214" s="88">
        <v>0</v>
      </c>
      <c r="AW214" s="88">
        <v>0</v>
      </c>
      <c r="AX214" s="88">
        <v>0</v>
      </c>
      <c r="AY214" s="88">
        <v>0</v>
      </c>
    </row>
    <row r="215" spans="1:51" ht="31.5" x14ac:dyDescent="0.25">
      <c r="A215" s="79"/>
      <c r="B215" s="83" t="s">
        <v>51</v>
      </c>
      <c r="C215" s="80" t="s">
        <v>338</v>
      </c>
      <c r="D215" s="80">
        <v>1</v>
      </c>
      <c r="E215" s="80" t="s">
        <v>1194</v>
      </c>
      <c r="F215" s="84" t="s">
        <v>54</v>
      </c>
      <c r="G215" s="80">
        <v>12201</v>
      </c>
      <c r="H215" s="84" t="s">
        <v>1167</v>
      </c>
      <c r="I215" s="80" t="s">
        <v>56</v>
      </c>
      <c r="J215" s="80" t="s">
        <v>56</v>
      </c>
      <c r="K215" s="80" t="s">
        <v>56</v>
      </c>
      <c r="L215" s="80" t="s">
        <v>166</v>
      </c>
      <c r="M215" s="85" t="s">
        <v>1195</v>
      </c>
      <c r="N215" s="83" t="s">
        <v>1196</v>
      </c>
      <c r="O215" s="88">
        <v>0</v>
      </c>
      <c r="P215" s="88">
        <v>94996.05</v>
      </c>
      <c r="Q215" s="88">
        <v>0</v>
      </c>
      <c r="R215" s="88">
        <v>53000</v>
      </c>
      <c r="S215" s="88">
        <v>0</v>
      </c>
      <c r="T215" s="81" t="s">
        <v>56</v>
      </c>
      <c r="U215" s="88">
        <v>2400</v>
      </c>
      <c r="V215" s="81" t="s">
        <v>1565</v>
      </c>
      <c r="W215" s="88">
        <v>0</v>
      </c>
      <c r="X215" s="88">
        <v>0</v>
      </c>
      <c r="Y215" s="81" t="s">
        <v>56</v>
      </c>
      <c r="Z215" s="88">
        <v>0</v>
      </c>
      <c r="AA215" s="81" t="s">
        <v>56</v>
      </c>
      <c r="AB215" s="88">
        <v>0</v>
      </c>
      <c r="AC215" s="88">
        <v>0</v>
      </c>
      <c r="AD215" s="81" t="s">
        <v>56</v>
      </c>
      <c r="AE215" s="88">
        <v>0</v>
      </c>
      <c r="AF215" s="81" t="s">
        <v>56</v>
      </c>
      <c r="AG215" s="88">
        <v>0</v>
      </c>
      <c r="AH215" s="88">
        <v>0</v>
      </c>
      <c r="AI215" s="81" t="s">
        <v>56</v>
      </c>
      <c r="AJ215" s="88">
        <v>0</v>
      </c>
      <c r="AK215" s="81" t="s">
        <v>56</v>
      </c>
      <c r="AL215" s="88">
        <v>0</v>
      </c>
      <c r="AM215" s="88">
        <v>0</v>
      </c>
      <c r="AN215" s="81" t="s">
        <v>56</v>
      </c>
      <c r="AO215" s="88">
        <v>0</v>
      </c>
      <c r="AP215" s="81" t="s">
        <v>56</v>
      </c>
      <c r="AQ215" s="86">
        <f t="shared" si="6"/>
        <v>0</v>
      </c>
      <c r="AR215" s="89">
        <f t="shared" si="7"/>
        <v>150396.04999999999</v>
      </c>
      <c r="AS215" s="82" t="s">
        <v>60</v>
      </c>
      <c r="AT215" s="88">
        <v>0</v>
      </c>
      <c r="AU215" s="88">
        <v>0</v>
      </c>
      <c r="AV215" s="88">
        <v>0</v>
      </c>
      <c r="AW215" s="88">
        <v>0</v>
      </c>
      <c r="AX215" s="88">
        <v>0</v>
      </c>
      <c r="AY215" s="88">
        <v>0</v>
      </c>
    </row>
    <row r="216" spans="1:51" ht="78.75" x14ac:dyDescent="0.25">
      <c r="A216" s="79"/>
      <c r="B216" s="83" t="s">
        <v>51</v>
      </c>
      <c r="C216" s="80" t="s">
        <v>338</v>
      </c>
      <c r="D216" s="80">
        <v>1</v>
      </c>
      <c r="E216" s="80" t="s">
        <v>1174</v>
      </c>
      <c r="F216" s="84" t="s">
        <v>54</v>
      </c>
      <c r="G216" s="80">
        <v>12201</v>
      </c>
      <c r="H216" s="84" t="s">
        <v>1167</v>
      </c>
      <c r="I216" s="80" t="s">
        <v>56</v>
      </c>
      <c r="J216" s="80" t="s">
        <v>56</v>
      </c>
      <c r="K216" s="80" t="s">
        <v>56</v>
      </c>
      <c r="L216" s="80" t="s">
        <v>57</v>
      </c>
      <c r="M216" s="85" t="s">
        <v>1175</v>
      </c>
      <c r="N216" s="83" t="s">
        <v>1176</v>
      </c>
      <c r="O216" s="88">
        <v>0</v>
      </c>
      <c r="P216" s="86">
        <v>7807.7</v>
      </c>
      <c r="Q216" s="86">
        <v>0</v>
      </c>
      <c r="R216" s="86">
        <v>13900</v>
      </c>
      <c r="S216" s="88">
        <v>0</v>
      </c>
      <c r="T216" s="81" t="s">
        <v>56</v>
      </c>
      <c r="U216" s="88">
        <v>30100</v>
      </c>
      <c r="V216" s="81" t="s">
        <v>1177</v>
      </c>
      <c r="W216" s="88">
        <v>0</v>
      </c>
      <c r="X216" s="88">
        <v>0</v>
      </c>
      <c r="Y216" s="81" t="s">
        <v>56</v>
      </c>
      <c r="Z216" s="88">
        <v>0</v>
      </c>
      <c r="AA216" s="81" t="s">
        <v>56</v>
      </c>
      <c r="AB216" s="88">
        <v>0</v>
      </c>
      <c r="AC216" s="88">
        <v>0</v>
      </c>
      <c r="AD216" s="81" t="s">
        <v>56</v>
      </c>
      <c r="AE216" s="88">
        <v>0</v>
      </c>
      <c r="AF216" s="81" t="s">
        <v>56</v>
      </c>
      <c r="AG216" s="88">
        <v>0</v>
      </c>
      <c r="AH216" s="88">
        <v>0</v>
      </c>
      <c r="AI216" s="81" t="s">
        <v>56</v>
      </c>
      <c r="AJ216" s="88">
        <v>0</v>
      </c>
      <c r="AK216" s="81" t="s">
        <v>56</v>
      </c>
      <c r="AL216" s="88">
        <v>0</v>
      </c>
      <c r="AM216" s="88">
        <v>0</v>
      </c>
      <c r="AN216" s="81" t="s">
        <v>56</v>
      </c>
      <c r="AO216" s="88">
        <v>0</v>
      </c>
      <c r="AP216" s="81" t="s">
        <v>56</v>
      </c>
      <c r="AQ216" s="86">
        <f t="shared" si="6"/>
        <v>0</v>
      </c>
      <c r="AR216" s="89">
        <f t="shared" si="7"/>
        <v>51807.7</v>
      </c>
      <c r="AS216" s="82" t="s">
        <v>60</v>
      </c>
      <c r="AT216" s="88">
        <v>0</v>
      </c>
      <c r="AU216" s="88">
        <v>0</v>
      </c>
      <c r="AV216" s="88">
        <v>0</v>
      </c>
      <c r="AW216" s="88">
        <v>0</v>
      </c>
      <c r="AX216" s="88">
        <v>0</v>
      </c>
      <c r="AY216" s="88">
        <v>0</v>
      </c>
    </row>
    <row r="217" spans="1:51" ht="63" x14ac:dyDescent="0.25">
      <c r="A217" s="79"/>
      <c r="B217" s="83" t="s">
        <v>70</v>
      </c>
      <c r="C217" s="80" t="s">
        <v>338</v>
      </c>
      <c r="D217" s="80">
        <v>1</v>
      </c>
      <c r="E217" s="80" t="s">
        <v>1171</v>
      </c>
      <c r="F217" s="84" t="s">
        <v>72</v>
      </c>
      <c r="G217" s="80">
        <v>12201</v>
      </c>
      <c r="H217" s="84" t="s">
        <v>1167</v>
      </c>
      <c r="I217" s="80" t="s">
        <v>56</v>
      </c>
      <c r="J217" s="80" t="s">
        <v>56</v>
      </c>
      <c r="K217" s="80" t="s">
        <v>56</v>
      </c>
      <c r="L217" s="80" t="s">
        <v>61</v>
      </c>
      <c r="M217" s="85" t="s">
        <v>1172</v>
      </c>
      <c r="N217" s="83" t="s">
        <v>74</v>
      </c>
      <c r="O217" s="88">
        <v>0</v>
      </c>
      <c r="P217" s="88">
        <v>505.89</v>
      </c>
      <c r="Q217" s="88">
        <v>0</v>
      </c>
      <c r="R217" s="88">
        <v>11500</v>
      </c>
      <c r="S217" s="88">
        <v>0</v>
      </c>
      <c r="T217" s="81" t="s">
        <v>56</v>
      </c>
      <c r="U217" s="88">
        <v>4500</v>
      </c>
      <c r="V217" s="81" t="s">
        <v>1173</v>
      </c>
      <c r="W217" s="88">
        <v>0</v>
      </c>
      <c r="X217" s="88">
        <v>0</v>
      </c>
      <c r="Y217" s="81" t="s">
        <v>56</v>
      </c>
      <c r="Z217" s="88">
        <v>0</v>
      </c>
      <c r="AA217" s="81" t="s">
        <v>56</v>
      </c>
      <c r="AB217" s="88">
        <v>0</v>
      </c>
      <c r="AC217" s="88">
        <v>0</v>
      </c>
      <c r="AD217" s="81" t="s">
        <v>56</v>
      </c>
      <c r="AE217" s="88">
        <v>0</v>
      </c>
      <c r="AF217" s="81" t="s">
        <v>56</v>
      </c>
      <c r="AG217" s="88">
        <v>0</v>
      </c>
      <c r="AH217" s="88">
        <v>0</v>
      </c>
      <c r="AI217" s="81" t="s">
        <v>56</v>
      </c>
      <c r="AJ217" s="88">
        <v>0</v>
      </c>
      <c r="AK217" s="81" t="s">
        <v>56</v>
      </c>
      <c r="AL217" s="88">
        <v>0</v>
      </c>
      <c r="AM217" s="88">
        <v>0</v>
      </c>
      <c r="AN217" s="81" t="s">
        <v>56</v>
      </c>
      <c r="AO217" s="88">
        <v>0</v>
      </c>
      <c r="AP217" s="81" t="s">
        <v>56</v>
      </c>
      <c r="AQ217" s="86">
        <f t="shared" si="6"/>
        <v>0</v>
      </c>
      <c r="AR217" s="89">
        <f t="shared" si="7"/>
        <v>16505.89</v>
      </c>
      <c r="AS217" s="82" t="s">
        <v>60</v>
      </c>
      <c r="AT217" s="90">
        <v>0</v>
      </c>
      <c r="AU217" s="90">
        <v>0</v>
      </c>
      <c r="AV217" s="90">
        <v>0</v>
      </c>
      <c r="AW217" s="90">
        <v>0</v>
      </c>
      <c r="AX217" s="90">
        <v>0</v>
      </c>
      <c r="AY217" s="90">
        <v>0</v>
      </c>
    </row>
    <row r="218" spans="1:51" ht="110.25" x14ac:dyDescent="0.25">
      <c r="A218" s="79"/>
      <c r="B218" s="83" t="s">
        <v>65</v>
      </c>
      <c r="C218" s="80" t="s">
        <v>338</v>
      </c>
      <c r="D218" s="80">
        <v>1</v>
      </c>
      <c r="E218" s="80" t="s">
        <v>1159</v>
      </c>
      <c r="F218" s="84" t="s">
        <v>67</v>
      </c>
      <c r="G218" s="80">
        <v>12301</v>
      </c>
      <c r="H218" s="84" t="s">
        <v>1154</v>
      </c>
      <c r="I218" s="80" t="s">
        <v>56</v>
      </c>
      <c r="J218" s="80" t="s">
        <v>56</v>
      </c>
      <c r="K218" s="80" t="s">
        <v>56</v>
      </c>
      <c r="L218" s="80" t="s">
        <v>57</v>
      </c>
      <c r="M218" s="85" t="s">
        <v>1160</v>
      </c>
      <c r="N218" s="83" t="s">
        <v>69</v>
      </c>
      <c r="O218" s="88">
        <v>0</v>
      </c>
      <c r="P218" s="88">
        <v>5986.12</v>
      </c>
      <c r="Q218" s="88">
        <v>0</v>
      </c>
      <c r="R218" s="88">
        <v>700</v>
      </c>
      <c r="S218" s="88">
        <v>0</v>
      </c>
      <c r="T218" s="81" t="s">
        <v>56</v>
      </c>
      <c r="U218" s="88">
        <v>6900</v>
      </c>
      <c r="V218" s="81" t="s">
        <v>1161</v>
      </c>
      <c r="W218" s="88">
        <v>0</v>
      </c>
      <c r="X218" s="88">
        <v>0</v>
      </c>
      <c r="Y218" s="81" t="s">
        <v>56</v>
      </c>
      <c r="Z218" s="88">
        <v>1500</v>
      </c>
      <c r="AA218" s="81" t="s">
        <v>1162</v>
      </c>
      <c r="AB218" s="88">
        <v>0</v>
      </c>
      <c r="AC218" s="88">
        <v>0</v>
      </c>
      <c r="AD218" s="81" t="s">
        <v>56</v>
      </c>
      <c r="AE218" s="88">
        <v>0</v>
      </c>
      <c r="AF218" s="81" t="s">
        <v>56</v>
      </c>
      <c r="AG218" s="88">
        <v>0</v>
      </c>
      <c r="AH218" s="88">
        <v>0</v>
      </c>
      <c r="AI218" s="81" t="s">
        <v>56</v>
      </c>
      <c r="AJ218" s="88">
        <v>0</v>
      </c>
      <c r="AK218" s="81" t="s">
        <v>56</v>
      </c>
      <c r="AL218" s="88">
        <v>0</v>
      </c>
      <c r="AM218" s="88">
        <v>0</v>
      </c>
      <c r="AN218" s="81" t="s">
        <v>56</v>
      </c>
      <c r="AO218" s="88">
        <v>0</v>
      </c>
      <c r="AP218" s="81" t="s">
        <v>56</v>
      </c>
      <c r="AQ218" s="86">
        <f t="shared" si="6"/>
        <v>0</v>
      </c>
      <c r="AR218" s="89">
        <f t="shared" si="7"/>
        <v>15086.119999999999</v>
      </c>
      <c r="AS218" s="82" t="s">
        <v>60</v>
      </c>
      <c r="AT218" s="90">
        <v>0</v>
      </c>
      <c r="AU218" s="90">
        <v>0</v>
      </c>
      <c r="AV218" s="90">
        <v>0</v>
      </c>
      <c r="AW218" s="90">
        <v>0</v>
      </c>
      <c r="AX218" s="90">
        <v>0</v>
      </c>
      <c r="AY218" s="90">
        <v>0</v>
      </c>
    </row>
    <row r="219" spans="1:51" ht="78.75" x14ac:dyDescent="0.25">
      <c r="A219" s="79"/>
      <c r="B219" s="83" t="s">
        <v>70</v>
      </c>
      <c r="C219" s="80" t="s">
        <v>338</v>
      </c>
      <c r="D219" s="80">
        <v>1</v>
      </c>
      <c r="E219" s="80" t="s">
        <v>1163</v>
      </c>
      <c r="F219" s="84" t="s">
        <v>72</v>
      </c>
      <c r="G219" s="80">
        <v>12301</v>
      </c>
      <c r="H219" s="84" t="s">
        <v>1154</v>
      </c>
      <c r="I219" s="80" t="s">
        <v>56</v>
      </c>
      <c r="J219" s="80" t="s">
        <v>56</v>
      </c>
      <c r="K219" s="80" t="s">
        <v>56</v>
      </c>
      <c r="L219" s="80" t="s">
        <v>61</v>
      </c>
      <c r="M219" s="85" t="s">
        <v>1164</v>
      </c>
      <c r="N219" s="83" t="s">
        <v>74</v>
      </c>
      <c r="O219" s="88">
        <v>0</v>
      </c>
      <c r="P219" s="88">
        <v>553.47</v>
      </c>
      <c r="Q219" s="88">
        <v>0</v>
      </c>
      <c r="R219" s="88">
        <v>0</v>
      </c>
      <c r="S219" s="88">
        <v>0</v>
      </c>
      <c r="T219" s="81" t="s">
        <v>56</v>
      </c>
      <c r="U219" s="88">
        <v>25500</v>
      </c>
      <c r="V219" s="81" t="s">
        <v>1165</v>
      </c>
      <c r="W219" s="88">
        <v>0</v>
      </c>
      <c r="X219" s="88">
        <v>0</v>
      </c>
      <c r="Y219" s="81" t="s">
        <v>56</v>
      </c>
      <c r="Z219" s="88">
        <v>0</v>
      </c>
      <c r="AA219" s="81" t="s">
        <v>56</v>
      </c>
      <c r="AB219" s="88">
        <v>0</v>
      </c>
      <c r="AC219" s="88">
        <v>0</v>
      </c>
      <c r="AD219" s="81" t="s">
        <v>56</v>
      </c>
      <c r="AE219" s="88">
        <v>0</v>
      </c>
      <c r="AF219" s="81" t="s">
        <v>56</v>
      </c>
      <c r="AG219" s="88">
        <v>0</v>
      </c>
      <c r="AH219" s="88">
        <v>0</v>
      </c>
      <c r="AI219" s="81" t="s">
        <v>56</v>
      </c>
      <c r="AJ219" s="88">
        <v>0</v>
      </c>
      <c r="AK219" s="81" t="s">
        <v>56</v>
      </c>
      <c r="AL219" s="88">
        <v>0</v>
      </c>
      <c r="AM219" s="88">
        <v>0</v>
      </c>
      <c r="AN219" s="81" t="s">
        <v>56</v>
      </c>
      <c r="AO219" s="88">
        <v>0</v>
      </c>
      <c r="AP219" s="81" t="s">
        <v>56</v>
      </c>
      <c r="AQ219" s="86">
        <f t="shared" si="6"/>
        <v>0</v>
      </c>
      <c r="AR219" s="89">
        <f t="shared" si="7"/>
        <v>26053.47</v>
      </c>
      <c r="AS219" s="82" t="s">
        <v>60</v>
      </c>
      <c r="AT219" s="90">
        <v>0</v>
      </c>
      <c r="AU219" s="90">
        <v>0</v>
      </c>
      <c r="AV219" s="90">
        <v>0</v>
      </c>
      <c r="AW219" s="90">
        <v>0</v>
      </c>
      <c r="AX219" s="90">
        <v>0</v>
      </c>
      <c r="AY219" s="90">
        <v>0</v>
      </c>
    </row>
    <row r="220" spans="1:51" ht="47.25" x14ac:dyDescent="0.25">
      <c r="A220" s="79"/>
      <c r="B220" s="83" t="s">
        <v>137</v>
      </c>
      <c r="C220" s="80" t="s">
        <v>338</v>
      </c>
      <c r="D220" s="80">
        <v>1</v>
      </c>
      <c r="E220" s="80" t="s">
        <v>1153</v>
      </c>
      <c r="F220" s="84" t="s">
        <v>54</v>
      </c>
      <c r="G220" s="80">
        <v>12301</v>
      </c>
      <c r="H220" s="84" t="s">
        <v>1154</v>
      </c>
      <c r="I220" s="83" t="s">
        <v>56</v>
      </c>
      <c r="J220" s="83" t="s">
        <v>56</v>
      </c>
      <c r="K220" s="83" t="s">
        <v>56</v>
      </c>
      <c r="L220" s="80" t="s">
        <v>61</v>
      </c>
      <c r="M220" s="85" t="s">
        <v>1155</v>
      </c>
      <c r="N220" s="83" t="s">
        <v>63</v>
      </c>
      <c r="O220" s="88">
        <v>0</v>
      </c>
      <c r="P220" s="88">
        <v>5098.63</v>
      </c>
      <c r="Q220" s="88">
        <v>0</v>
      </c>
      <c r="R220" s="88">
        <v>11168.74</v>
      </c>
      <c r="S220" s="88">
        <v>0</v>
      </c>
      <c r="T220" s="81" t="s">
        <v>56</v>
      </c>
      <c r="U220" s="88">
        <v>9000</v>
      </c>
      <c r="V220" s="81" t="s">
        <v>1156</v>
      </c>
      <c r="W220" s="88">
        <v>0</v>
      </c>
      <c r="X220" s="88">
        <v>0</v>
      </c>
      <c r="Y220" s="81" t="s">
        <v>56</v>
      </c>
      <c r="Z220" s="88">
        <v>0</v>
      </c>
      <c r="AA220" s="81" t="s">
        <v>56</v>
      </c>
      <c r="AB220" s="88">
        <v>0</v>
      </c>
      <c r="AC220" s="88">
        <v>0</v>
      </c>
      <c r="AD220" s="81" t="s">
        <v>56</v>
      </c>
      <c r="AE220" s="88">
        <v>0</v>
      </c>
      <c r="AF220" s="81" t="s">
        <v>56</v>
      </c>
      <c r="AG220" s="88">
        <v>0</v>
      </c>
      <c r="AH220" s="88">
        <v>0</v>
      </c>
      <c r="AI220" s="81" t="s">
        <v>56</v>
      </c>
      <c r="AJ220" s="88">
        <v>0</v>
      </c>
      <c r="AK220" s="81" t="s">
        <v>56</v>
      </c>
      <c r="AL220" s="88">
        <v>0</v>
      </c>
      <c r="AM220" s="88">
        <v>0</v>
      </c>
      <c r="AN220" s="81" t="s">
        <v>56</v>
      </c>
      <c r="AO220" s="88">
        <v>0</v>
      </c>
      <c r="AP220" s="81" t="s">
        <v>56</v>
      </c>
      <c r="AQ220" s="86">
        <f t="shared" si="6"/>
        <v>0</v>
      </c>
      <c r="AR220" s="89">
        <f t="shared" si="7"/>
        <v>25267.37</v>
      </c>
      <c r="AS220" s="82" t="s">
        <v>60</v>
      </c>
      <c r="AT220" s="90">
        <v>0</v>
      </c>
      <c r="AU220" s="90">
        <v>0</v>
      </c>
      <c r="AV220" s="90">
        <v>0</v>
      </c>
      <c r="AW220" s="90">
        <v>0</v>
      </c>
      <c r="AX220" s="90">
        <v>0</v>
      </c>
      <c r="AY220" s="90">
        <v>0</v>
      </c>
    </row>
    <row r="221" spans="1:51" ht="47.25" x14ac:dyDescent="0.25">
      <c r="A221" s="79"/>
      <c r="B221" s="83" t="s">
        <v>51</v>
      </c>
      <c r="C221" s="80" t="s">
        <v>338</v>
      </c>
      <c r="D221" s="80">
        <v>1</v>
      </c>
      <c r="E221" s="80" t="s">
        <v>1153</v>
      </c>
      <c r="F221" s="84" t="s">
        <v>54</v>
      </c>
      <c r="G221" s="80">
        <v>12301</v>
      </c>
      <c r="H221" s="84" t="s">
        <v>1154</v>
      </c>
      <c r="I221" s="83" t="s">
        <v>56</v>
      </c>
      <c r="J221" s="83" t="s">
        <v>56</v>
      </c>
      <c r="K221" s="83" t="s">
        <v>56</v>
      </c>
      <c r="L221" s="80" t="s">
        <v>57</v>
      </c>
      <c r="M221" s="85" t="s">
        <v>1157</v>
      </c>
      <c r="N221" s="83" t="s">
        <v>141</v>
      </c>
      <c r="O221" s="88">
        <v>0</v>
      </c>
      <c r="P221" s="88">
        <v>815.17</v>
      </c>
      <c r="Q221" s="88">
        <v>0</v>
      </c>
      <c r="R221" s="88">
        <v>6584.83</v>
      </c>
      <c r="S221" s="88">
        <v>0</v>
      </c>
      <c r="T221" s="81" t="s">
        <v>56</v>
      </c>
      <c r="U221" s="88">
        <v>900</v>
      </c>
      <c r="V221" s="81" t="s">
        <v>1158</v>
      </c>
      <c r="W221" s="88">
        <v>0</v>
      </c>
      <c r="X221" s="88">
        <v>0</v>
      </c>
      <c r="Y221" s="81" t="s">
        <v>56</v>
      </c>
      <c r="Z221" s="88">
        <v>0</v>
      </c>
      <c r="AA221" s="81" t="s">
        <v>56</v>
      </c>
      <c r="AB221" s="88">
        <v>0</v>
      </c>
      <c r="AC221" s="88">
        <v>0</v>
      </c>
      <c r="AD221" s="81" t="s">
        <v>56</v>
      </c>
      <c r="AE221" s="88">
        <v>0</v>
      </c>
      <c r="AF221" s="81" t="s">
        <v>56</v>
      </c>
      <c r="AG221" s="88">
        <v>0</v>
      </c>
      <c r="AH221" s="88">
        <v>0</v>
      </c>
      <c r="AI221" s="81" t="s">
        <v>56</v>
      </c>
      <c r="AJ221" s="88">
        <v>0</v>
      </c>
      <c r="AK221" s="81" t="s">
        <v>56</v>
      </c>
      <c r="AL221" s="88">
        <v>0</v>
      </c>
      <c r="AM221" s="88">
        <v>0</v>
      </c>
      <c r="AN221" s="81" t="s">
        <v>56</v>
      </c>
      <c r="AO221" s="88">
        <v>0</v>
      </c>
      <c r="AP221" s="81" t="s">
        <v>56</v>
      </c>
      <c r="AQ221" s="86">
        <f t="shared" si="6"/>
        <v>0</v>
      </c>
      <c r="AR221" s="89">
        <f t="shared" si="7"/>
        <v>8300</v>
      </c>
      <c r="AS221" s="82" t="s">
        <v>60</v>
      </c>
      <c r="AT221" s="90">
        <v>0</v>
      </c>
      <c r="AU221" s="90">
        <v>0</v>
      </c>
      <c r="AV221" s="90">
        <v>0</v>
      </c>
      <c r="AW221" s="90">
        <v>0</v>
      </c>
      <c r="AX221" s="90">
        <v>0</v>
      </c>
      <c r="AY221" s="90">
        <v>0</v>
      </c>
    </row>
    <row r="222" spans="1:51" ht="94.5" x14ac:dyDescent="0.25">
      <c r="A222" s="79"/>
      <c r="B222" s="83" t="s">
        <v>65</v>
      </c>
      <c r="C222" s="80" t="s">
        <v>338</v>
      </c>
      <c r="D222" s="80">
        <v>3</v>
      </c>
      <c r="E222" s="80" t="s">
        <v>1088</v>
      </c>
      <c r="F222" s="84" t="s">
        <v>67</v>
      </c>
      <c r="G222" s="80">
        <v>12601</v>
      </c>
      <c r="H222" s="84" t="s">
        <v>350</v>
      </c>
      <c r="I222" s="80" t="s">
        <v>56</v>
      </c>
      <c r="J222" s="80" t="s">
        <v>56</v>
      </c>
      <c r="K222" s="80" t="s">
        <v>56</v>
      </c>
      <c r="L222" s="80" t="s">
        <v>57</v>
      </c>
      <c r="M222" s="85" t="s">
        <v>1089</v>
      </c>
      <c r="N222" s="83" t="s">
        <v>69</v>
      </c>
      <c r="O222" s="88">
        <v>0</v>
      </c>
      <c r="P222" s="88">
        <v>42512.34</v>
      </c>
      <c r="Q222" s="88">
        <v>0</v>
      </c>
      <c r="R222" s="88">
        <v>12158.07</v>
      </c>
      <c r="S222" s="88">
        <v>0</v>
      </c>
      <c r="T222" s="81" t="s">
        <v>56</v>
      </c>
      <c r="U222" s="88">
        <v>15000</v>
      </c>
      <c r="V222" s="81" t="s">
        <v>1090</v>
      </c>
      <c r="W222" s="88">
        <v>0</v>
      </c>
      <c r="X222" s="88">
        <v>0</v>
      </c>
      <c r="Y222" s="81" t="s">
        <v>56</v>
      </c>
      <c r="Z222" s="88">
        <v>16000</v>
      </c>
      <c r="AA222" s="81" t="s">
        <v>1091</v>
      </c>
      <c r="AB222" s="88">
        <v>0</v>
      </c>
      <c r="AC222" s="88">
        <v>0</v>
      </c>
      <c r="AD222" s="81" t="s">
        <v>56</v>
      </c>
      <c r="AE222" s="88">
        <v>17300</v>
      </c>
      <c r="AF222" s="81" t="s">
        <v>1092</v>
      </c>
      <c r="AG222" s="88">
        <v>0</v>
      </c>
      <c r="AH222" s="88">
        <v>0</v>
      </c>
      <c r="AI222" s="81" t="s">
        <v>56</v>
      </c>
      <c r="AJ222" s="88">
        <v>6500</v>
      </c>
      <c r="AK222" s="81" t="s">
        <v>1093</v>
      </c>
      <c r="AL222" s="88">
        <v>0</v>
      </c>
      <c r="AM222" s="88">
        <v>0</v>
      </c>
      <c r="AN222" s="81" t="s">
        <v>56</v>
      </c>
      <c r="AO222" s="88">
        <v>0</v>
      </c>
      <c r="AP222" s="81" t="s">
        <v>56</v>
      </c>
      <c r="AQ222" s="86">
        <f t="shared" si="6"/>
        <v>0</v>
      </c>
      <c r="AR222" s="89">
        <f t="shared" si="7"/>
        <v>109470.41</v>
      </c>
      <c r="AS222" s="82" t="s">
        <v>60</v>
      </c>
      <c r="AT222" s="90">
        <v>0</v>
      </c>
      <c r="AU222" s="90">
        <v>0</v>
      </c>
      <c r="AV222" s="90">
        <v>0</v>
      </c>
      <c r="AW222" s="90">
        <v>0</v>
      </c>
      <c r="AX222" s="90">
        <v>0</v>
      </c>
      <c r="AY222" s="90">
        <v>0</v>
      </c>
    </row>
    <row r="223" spans="1:51" ht="78.75" x14ac:dyDescent="0.25">
      <c r="A223" s="79"/>
      <c r="B223" s="83" t="s">
        <v>51</v>
      </c>
      <c r="C223" s="80" t="s">
        <v>338</v>
      </c>
      <c r="D223" s="80">
        <v>3</v>
      </c>
      <c r="E223" s="80" t="s">
        <v>1100</v>
      </c>
      <c r="F223" s="84" t="s">
        <v>54</v>
      </c>
      <c r="G223" s="80">
        <v>12601</v>
      </c>
      <c r="H223" s="84" t="s">
        <v>350</v>
      </c>
      <c r="I223" s="83" t="s">
        <v>56</v>
      </c>
      <c r="J223" s="83" t="s">
        <v>56</v>
      </c>
      <c r="K223" s="83" t="s">
        <v>56</v>
      </c>
      <c r="L223" s="80" t="s">
        <v>57</v>
      </c>
      <c r="M223" s="85" t="s">
        <v>1101</v>
      </c>
      <c r="N223" s="83" t="s">
        <v>141</v>
      </c>
      <c r="O223" s="88">
        <v>0</v>
      </c>
      <c r="P223" s="88">
        <v>1799.84</v>
      </c>
      <c r="Q223" s="88">
        <v>0</v>
      </c>
      <c r="R223" s="88">
        <v>2760.24</v>
      </c>
      <c r="S223" s="88">
        <v>0</v>
      </c>
      <c r="T223" s="81" t="s">
        <v>56</v>
      </c>
      <c r="U223" s="88">
        <v>5000</v>
      </c>
      <c r="V223" s="81" t="s">
        <v>1102</v>
      </c>
      <c r="W223" s="88">
        <v>0</v>
      </c>
      <c r="X223" s="88">
        <v>0</v>
      </c>
      <c r="Y223" s="81" t="s">
        <v>56</v>
      </c>
      <c r="Z223" s="88">
        <v>4100</v>
      </c>
      <c r="AA223" s="81" t="s">
        <v>1103</v>
      </c>
      <c r="AB223" s="88">
        <v>0</v>
      </c>
      <c r="AC223" s="88">
        <v>0</v>
      </c>
      <c r="AD223" s="81" t="s">
        <v>56</v>
      </c>
      <c r="AE223" s="88">
        <v>4100</v>
      </c>
      <c r="AF223" s="81" t="s">
        <v>1104</v>
      </c>
      <c r="AG223" s="88">
        <v>0</v>
      </c>
      <c r="AH223" s="88">
        <v>0</v>
      </c>
      <c r="AI223" s="81" t="s">
        <v>56</v>
      </c>
      <c r="AJ223" s="88">
        <v>4100</v>
      </c>
      <c r="AK223" s="81" t="s">
        <v>1105</v>
      </c>
      <c r="AL223" s="88">
        <v>0</v>
      </c>
      <c r="AM223" s="88">
        <v>0</v>
      </c>
      <c r="AN223" s="81" t="s">
        <v>56</v>
      </c>
      <c r="AO223" s="88">
        <v>0</v>
      </c>
      <c r="AP223" s="81" t="s">
        <v>56</v>
      </c>
      <c r="AQ223" s="86">
        <f t="shared" si="6"/>
        <v>0</v>
      </c>
      <c r="AR223" s="89">
        <f t="shared" si="7"/>
        <v>21860.080000000002</v>
      </c>
      <c r="AS223" s="82" t="s">
        <v>60</v>
      </c>
      <c r="AT223" s="90">
        <v>0</v>
      </c>
      <c r="AU223" s="90">
        <v>0</v>
      </c>
      <c r="AV223" s="90">
        <v>0</v>
      </c>
      <c r="AW223" s="90">
        <v>0</v>
      </c>
      <c r="AX223" s="90">
        <v>0</v>
      </c>
      <c r="AY223" s="90">
        <v>0</v>
      </c>
    </row>
    <row r="224" spans="1:51" ht="63" x14ac:dyDescent="0.25">
      <c r="A224" s="79"/>
      <c r="B224" s="83" t="s">
        <v>137</v>
      </c>
      <c r="C224" s="80" t="s">
        <v>338</v>
      </c>
      <c r="D224" s="80">
        <v>3</v>
      </c>
      <c r="E224" s="80" t="s">
        <v>1100</v>
      </c>
      <c r="F224" s="84" t="s">
        <v>54</v>
      </c>
      <c r="G224" s="80">
        <v>12601</v>
      </c>
      <c r="H224" s="84" t="s">
        <v>350</v>
      </c>
      <c r="I224" s="80" t="s">
        <v>56</v>
      </c>
      <c r="J224" s="80" t="s">
        <v>56</v>
      </c>
      <c r="K224" s="80" t="s">
        <v>56</v>
      </c>
      <c r="L224" s="80" t="s">
        <v>61</v>
      </c>
      <c r="M224" s="85" t="s">
        <v>1113</v>
      </c>
      <c r="N224" s="83" t="s">
        <v>63</v>
      </c>
      <c r="O224" s="88">
        <v>0</v>
      </c>
      <c r="P224" s="88">
        <v>47334.47</v>
      </c>
      <c r="Q224" s="88">
        <v>0</v>
      </c>
      <c r="R224" s="88">
        <v>7076.05</v>
      </c>
      <c r="S224" s="88">
        <v>0</v>
      </c>
      <c r="T224" s="81" t="s">
        <v>56</v>
      </c>
      <c r="U224" s="88">
        <v>10600</v>
      </c>
      <c r="V224" s="81" t="s">
        <v>1114</v>
      </c>
      <c r="W224" s="88">
        <v>0</v>
      </c>
      <c r="X224" s="88">
        <v>0</v>
      </c>
      <c r="Y224" s="81" t="s">
        <v>56</v>
      </c>
      <c r="Z224" s="88">
        <v>9800</v>
      </c>
      <c r="AA224" s="81" t="s">
        <v>1115</v>
      </c>
      <c r="AB224" s="88">
        <v>0</v>
      </c>
      <c r="AC224" s="88">
        <v>0</v>
      </c>
      <c r="AD224" s="81" t="s">
        <v>56</v>
      </c>
      <c r="AE224" s="88">
        <v>2600</v>
      </c>
      <c r="AF224" s="81" t="s">
        <v>1116</v>
      </c>
      <c r="AG224" s="88">
        <v>0</v>
      </c>
      <c r="AH224" s="88">
        <v>0</v>
      </c>
      <c r="AI224" s="81" t="s">
        <v>56</v>
      </c>
      <c r="AJ224" s="88">
        <v>17600</v>
      </c>
      <c r="AK224" s="81" t="s">
        <v>1117</v>
      </c>
      <c r="AL224" s="88">
        <v>0</v>
      </c>
      <c r="AM224" s="88">
        <v>0</v>
      </c>
      <c r="AN224" s="81" t="s">
        <v>56</v>
      </c>
      <c r="AO224" s="88">
        <v>0</v>
      </c>
      <c r="AP224" s="81" t="s">
        <v>56</v>
      </c>
      <c r="AQ224" s="86">
        <f t="shared" si="6"/>
        <v>0</v>
      </c>
      <c r="AR224" s="89">
        <f t="shared" si="7"/>
        <v>95010.52</v>
      </c>
      <c r="AS224" s="82" t="s">
        <v>60</v>
      </c>
      <c r="AT224" s="90">
        <v>0</v>
      </c>
      <c r="AU224" s="90">
        <v>0</v>
      </c>
      <c r="AV224" s="90">
        <v>0</v>
      </c>
      <c r="AW224" s="90">
        <v>0</v>
      </c>
      <c r="AX224" s="90">
        <v>0</v>
      </c>
      <c r="AY224" s="90">
        <v>0</v>
      </c>
    </row>
    <row r="225" spans="1:53" ht="63" x14ac:dyDescent="0.25">
      <c r="A225" s="79"/>
      <c r="B225" s="83" t="s">
        <v>51</v>
      </c>
      <c r="C225" s="80" t="s">
        <v>338</v>
      </c>
      <c r="D225" s="80">
        <v>1</v>
      </c>
      <c r="E225" s="80" t="s">
        <v>1106</v>
      </c>
      <c r="F225" s="84" t="s">
        <v>1107</v>
      </c>
      <c r="G225" s="80">
        <v>12601</v>
      </c>
      <c r="H225" s="84" t="s">
        <v>350</v>
      </c>
      <c r="I225" s="80" t="s">
        <v>56</v>
      </c>
      <c r="J225" s="80" t="s">
        <v>56</v>
      </c>
      <c r="K225" s="80" t="s">
        <v>56</v>
      </c>
      <c r="L225" s="80" t="s">
        <v>166</v>
      </c>
      <c r="M225" s="85" t="s">
        <v>1108</v>
      </c>
      <c r="N225" s="83" t="s">
        <v>1109</v>
      </c>
      <c r="O225" s="88">
        <v>0</v>
      </c>
      <c r="P225" s="88">
        <v>10830.19</v>
      </c>
      <c r="Q225" s="88">
        <v>0</v>
      </c>
      <c r="R225" s="88">
        <v>0</v>
      </c>
      <c r="S225" s="88">
        <v>0</v>
      </c>
      <c r="T225" s="81" t="s">
        <v>56</v>
      </c>
      <c r="U225" s="88">
        <v>25000</v>
      </c>
      <c r="V225" s="81" t="s">
        <v>1110</v>
      </c>
      <c r="W225" s="88">
        <v>0</v>
      </c>
      <c r="X225" s="88">
        <v>0</v>
      </c>
      <c r="Y225" s="81" t="s">
        <v>56</v>
      </c>
      <c r="Z225" s="88">
        <v>0</v>
      </c>
      <c r="AA225" s="81" t="s">
        <v>56</v>
      </c>
      <c r="AB225" s="88">
        <v>0</v>
      </c>
      <c r="AC225" s="88">
        <v>0</v>
      </c>
      <c r="AD225" s="81" t="s">
        <v>56</v>
      </c>
      <c r="AE225" s="88">
        <v>0</v>
      </c>
      <c r="AF225" s="81" t="s">
        <v>56</v>
      </c>
      <c r="AG225" s="88">
        <v>0</v>
      </c>
      <c r="AH225" s="88">
        <v>0</v>
      </c>
      <c r="AI225" s="81" t="s">
        <v>56</v>
      </c>
      <c r="AJ225" s="88">
        <v>0</v>
      </c>
      <c r="AK225" s="81" t="s">
        <v>56</v>
      </c>
      <c r="AL225" s="88">
        <v>0</v>
      </c>
      <c r="AM225" s="88">
        <v>0</v>
      </c>
      <c r="AN225" s="81" t="s">
        <v>56</v>
      </c>
      <c r="AO225" s="88">
        <v>0</v>
      </c>
      <c r="AP225" s="81" t="s">
        <v>56</v>
      </c>
      <c r="AQ225" s="86">
        <f t="shared" si="6"/>
        <v>0</v>
      </c>
      <c r="AR225" s="89">
        <f t="shared" si="7"/>
        <v>35830.19</v>
      </c>
      <c r="AS225" s="82" t="s">
        <v>60</v>
      </c>
      <c r="AT225" s="90">
        <v>0</v>
      </c>
      <c r="AU225" s="90">
        <v>0</v>
      </c>
      <c r="AV225" s="90">
        <v>0</v>
      </c>
      <c r="AW225" s="90">
        <v>0</v>
      </c>
      <c r="AX225" s="90">
        <v>0</v>
      </c>
      <c r="AY225" s="90">
        <v>0</v>
      </c>
    </row>
    <row r="226" spans="1:53" ht="31.5" x14ac:dyDescent="0.25">
      <c r="A226" s="79"/>
      <c r="B226" s="83" t="s">
        <v>70</v>
      </c>
      <c r="C226" s="80" t="s">
        <v>338</v>
      </c>
      <c r="D226" s="80">
        <v>4</v>
      </c>
      <c r="E226" s="80" t="s">
        <v>1124</v>
      </c>
      <c r="F226" s="84" t="s">
        <v>1125</v>
      </c>
      <c r="G226" s="80">
        <v>12601</v>
      </c>
      <c r="H226" s="84" t="s">
        <v>350</v>
      </c>
      <c r="I226" s="80" t="s">
        <v>56</v>
      </c>
      <c r="J226" s="80" t="s">
        <v>56</v>
      </c>
      <c r="K226" s="80" t="s">
        <v>56</v>
      </c>
      <c r="L226" s="80" t="s">
        <v>61</v>
      </c>
      <c r="M226" s="85" t="s">
        <v>1126</v>
      </c>
      <c r="N226" s="83" t="s">
        <v>1127</v>
      </c>
      <c r="O226" s="88">
        <v>0</v>
      </c>
      <c r="P226" s="88">
        <v>45400.75</v>
      </c>
      <c r="Q226" s="88">
        <v>0</v>
      </c>
      <c r="R226" s="88">
        <v>9000</v>
      </c>
      <c r="S226" s="88">
        <v>0</v>
      </c>
      <c r="T226" s="81" t="s">
        <v>56</v>
      </c>
      <c r="U226" s="88">
        <v>10000</v>
      </c>
      <c r="V226" s="81" t="s">
        <v>1128</v>
      </c>
      <c r="W226" s="88">
        <v>0</v>
      </c>
      <c r="X226" s="88">
        <v>0</v>
      </c>
      <c r="Y226" s="81" t="s">
        <v>56</v>
      </c>
      <c r="Z226" s="88">
        <v>6000</v>
      </c>
      <c r="AA226" s="81" t="s">
        <v>1129</v>
      </c>
      <c r="AB226" s="88">
        <v>0</v>
      </c>
      <c r="AC226" s="88">
        <v>0</v>
      </c>
      <c r="AD226" s="81" t="s">
        <v>56</v>
      </c>
      <c r="AE226" s="88">
        <v>6000</v>
      </c>
      <c r="AF226" s="81" t="s">
        <v>1130</v>
      </c>
      <c r="AG226" s="88">
        <v>0</v>
      </c>
      <c r="AH226" s="88">
        <v>0</v>
      </c>
      <c r="AI226" s="81" t="s">
        <v>56</v>
      </c>
      <c r="AJ226" s="88">
        <v>6000</v>
      </c>
      <c r="AK226" s="81" t="s">
        <v>1131</v>
      </c>
      <c r="AL226" s="88">
        <v>0</v>
      </c>
      <c r="AM226" s="88">
        <v>0</v>
      </c>
      <c r="AN226" s="81" t="s">
        <v>56</v>
      </c>
      <c r="AO226" s="88">
        <v>0</v>
      </c>
      <c r="AP226" s="81" t="s">
        <v>56</v>
      </c>
      <c r="AQ226" s="86">
        <f t="shared" si="6"/>
        <v>0</v>
      </c>
      <c r="AR226" s="89">
        <f t="shared" si="7"/>
        <v>82400.75</v>
      </c>
      <c r="AS226" s="82" t="s">
        <v>60</v>
      </c>
      <c r="AT226" s="90">
        <v>0</v>
      </c>
      <c r="AU226" s="90">
        <v>0</v>
      </c>
      <c r="AV226" s="90">
        <v>0</v>
      </c>
      <c r="AW226" s="90">
        <v>0</v>
      </c>
      <c r="AX226" s="90">
        <v>0</v>
      </c>
      <c r="AY226" s="90">
        <v>0</v>
      </c>
    </row>
    <row r="227" spans="1:53" s="124" customFormat="1" ht="31.5" x14ac:dyDescent="0.25">
      <c r="A227" s="113"/>
      <c r="B227" s="114" t="s">
        <v>87</v>
      </c>
      <c r="C227" s="115" t="s">
        <v>338</v>
      </c>
      <c r="D227" s="115">
        <v>5</v>
      </c>
      <c r="E227" s="115" t="s">
        <v>348</v>
      </c>
      <c r="F227" s="116" t="s">
        <v>349</v>
      </c>
      <c r="G227" s="115">
        <v>12601</v>
      </c>
      <c r="H227" s="116" t="s">
        <v>350</v>
      </c>
      <c r="I227" s="115" t="s">
        <v>56</v>
      </c>
      <c r="J227" s="115" t="s">
        <v>56</v>
      </c>
      <c r="K227" s="115" t="s">
        <v>56</v>
      </c>
      <c r="L227" s="115" t="s">
        <v>318</v>
      </c>
      <c r="M227" s="117" t="s">
        <v>351</v>
      </c>
      <c r="N227" s="116" t="s">
        <v>349</v>
      </c>
      <c r="O227" s="112">
        <v>0</v>
      </c>
      <c r="P227" s="112">
        <v>0</v>
      </c>
      <c r="Q227" s="112">
        <v>0</v>
      </c>
      <c r="R227" s="112">
        <v>0</v>
      </c>
      <c r="S227" s="112">
        <v>0</v>
      </c>
      <c r="T227" s="118" t="s">
        <v>56</v>
      </c>
      <c r="U227" s="112">
        <v>0</v>
      </c>
      <c r="V227" s="118" t="s">
        <v>56</v>
      </c>
      <c r="W227" s="112">
        <v>0</v>
      </c>
      <c r="X227" s="112">
        <v>0</v>
      </c>
      <c r="Y227" s="118" t="s">
        <v>56</v>
      </c>
      <c r="Z227" s="112">
        <v>0</v>
      </c>
      <c r="AA227" s="118" t="s">
        <v>56</v>
      </c>
      <c r="AB227" s="112">
        <v>0</v>
      </c>
      <c r="AC227" s="112">
        <v>0</v>
      </c>
      <c r="AD227" s="118" t="s">
        <v>56</v>
      </c>
      <c r="AE227" s="112">
        <v>0</v>
      </c>
      <c r="AF227" s="118" t="s">
        <v>56</v>
      </c>
      <c r="AG227" s="112">
        <v>0</v>
      </c>
      <c r="AH227" s="112">
        <v>0</v>
      </c>
      <c r="AI227" s="118" t="s">
        <v>56</v>
      </c>
      <c r="AJ227" s="112">
        <v>0</v>
      </c>
      <c r="AK227" s="118" t="s">
        <v>56</v>
      </c>
      <c r="AL227" s="112">
        <v>0</v>
      </c>
      <c r="AM227" s="112">
        <v>0</v>
      </c>
      <c r="AN227" s="118" t="s">
        <v>56</v>
      </c>
      <c r="AO227" s="112">
        <v>125000</v>
      </c>
      <c r="AP227" s="118" t="s">
        <v>352</v>
      </c>
      <c r="AQ227" s="119">
        <f t="shared" si="6"/>
        <v>0</v>
      </c>
      <c r="AR227" s="120">
        <f t="shared" si="7"/>
        <v>125000</v>
      </c>
      <c r="AS227" s="121" t="s">
        <v>60</v>
      </c>
      <c r="AT227" s="122">
        <v>0</v>
      </c>
      <c r="AU227" s="122">
        <v>0</v>
      </c>
      <c r="AV227" s="122">
        <v>0</v>
      </c>
      <c r="AW227" s="122">
        <v>0</v>
      </c>
      <c r="AX227" s="122">
        <v>0</v>
      </c>
      <c r="AY227" s="122">
        <v>0</v>
      </c>
      <c r="AZ227" s="123" t="s">
        <v>1582</v>
      </c>
    </row>
    <row r="228" spans="1:53" ht="110.25" x14ac:dyDescent="0.25">
      <c r="A228" s="79"/>
      <c r="B228" s="83" t="s">
        <v>70</v>
      </c>
      <c r="C228" s="80" t="s">
        <v>338</v>
      </c>
      <c r="D228" s="80">
        <v>3</v>
      </c>
      <c r="E228" s="80" t="s">
        <v>1111</v>
      </c>
      <c r="F228" s="84" t="s">
        <v>72</v>
      </c>
      <c r="G228" s="80">
        <v>12601</v>
      </c>
      <c r="H228" s="84" t="s">
        <v>350</v>
      </c>
      <c r="I228" s="80" t="s">
        <v>56</v>
      </c>
      <c r="J228" s="80" t="s">
        <v>56</v>
      </c>
      <c r="K228" s="80" t="s">
        <v>56</v>
      </c>
      <c r="L228" s="80" t="s">
        <v>61</v>
      </c>
      <c r="M228" s="85" t="s">
        <v>1112</v>
      </c>
      <c r="N228" s="83" t="s">
        <v>74</v>
      </c>
      <c r="O228" s="88">
        <v>0</v>
      </c>
      <c r="P228" s="88">
        <v>115459.7</v>
      </c>
      <c r="Q228" s="88">
        <v>0</v>
      </c>
      <c r="R228" s="88">
        <v>14284.09</v>
      </c>
      <c r="S228" s="88">
        <v>0</v>
      </c>
      <c r="T228" s="81" t="s">
        <v>56</v>
      </c>
      <c r="U228" s="88">
        <v>42000</v>
      </c>
      <c r="V228" s="81" t="s">
        <v>1566</v>
      </c>
      <c r="W228" s="88">
        <v>0</v>
      </c>
      <c r="X228" s="88">
        <v>0</v>
      </c>
      <c r="Y228" s="81" t="s">
        <v>56</v>
      </c>
      <c r="Z228" s="88">
        <v>50000</v>
      </c>
      <c r="AA228" s="81" t="s">
        <v>1567</v>
      </c>
      <c r="AB228" s="88">
        <v>0</v>
      </c>
      <c r="AC228" s="88">
        <v>0</v>
      </c>
      <c r="AD228" s="81" t="s">
        <v>56</v>
      </c>
      <c r="AE228" s="88">
        <v>0</v>
      </c>
      <c r="AF228" s="81" t="s">
        <v>56</v>
      </c>
      <c r="AG228" s="88">
        <v>0</v>
      </c>
      <c r="AH228" s="88">
        <v>0</v>
      </c>
      <c r="AI228" s="81" t="s">
        <v>56</v>
      </c>
      <c r="AJ228" s="88">
        <v>0</v>
      </c>
      <c r="AK228" s="81" t="s">
        <v>56</v>
      </c>
      <c r="AL228" s="88">
        <v>0</v>
      </c>
      <c r="AM228" s="88">
        <v>0</v>
      </c>
      <c r="AN228" s="81" t="s">
        <v>56</v>
      </c>
      <c r="AO228" s="88">
        <v>0</v>
      </c>
      <c r="AP228" s="81" t="s">
        <v>56</v>
      </c>
      <c r="AQ228" s="86">
        <f t="shared" si="6"/>
        <v>0</v>
      </c>
      <c r="AR228" s="89">
        <f t="shared" si="7"/>
        <v>221743.78999999998</v>
      </c>
      <c r="AS228" s="82" t="s">
        <v>60</v>
      </c>
      <c r="AT228" s="90">
        <v>0</v>
      </c>
      <c r="AU228" s="90">
        <v>0</v>
      </c>
      <c r="AV228" s="90">
        <v>0</v>
      </c>
      <c r="AW228" s="90">
        <v>0</v>
      </c>
      <c r="AX228" s="90">
        <v>0</v>
      </c>
      <c r="AY228" s="90">
        <v>0</v>
      </c>
    </row>
    <row r="229" spans="1:53" ht="78.75" x14ac:dyDescent="0.25">
      <c r="A229" s="79"/>
      <c r="B229" s="83" t="s">
        <v>70</v>
      </c>
      <c r="C229" s="80" t="s">
        <v>338</v>
      </c>
      <c r="D229" s="80">
        <v>3</v>
      </c>
      <c r="E229" s="80" t="s">
        <v>1138</v>
      </c>
      <c r="F229" s="84" t="s">
        <v>1139</v>
      </c>
      <c r="G229" s="80">
        <v>12601</v>
      </c>
      <c r="H229" s="84" t="s">
        <v>350</v>
      </c>
      <c r="I229" s="83" t="s">
        <v>56</v>
      </c>
      <c r="J229" s="83" t="s">
        <v>56</v>
      </c>
      <c r="K229" s="83" t="s">
        <v>56</v>
      </c>
      <c r="L229" s="80" t="s">
        <v>310</v>
      </c>
      <c r="M229" s="85" t="s">
        <v>1140</v>
      </c>
      <c r="N229" s="83" t="s">
        <v>1141</v>
      </c>
      <c r="O229" s="88">
        <v>0</v>
      </c>
      <c r="P229" s="88">
        <v>33703.769999999997</v>
      </c>
      <c r="Q229" s="88">
        <v>0</v>
      </c>
      <c r="R229" s="88">
        <v>22440.79</v>
      </c>
      <c r="S229" s="88">
        <v>0</v>
      </c>
      <c r="T229" s="81" t="s">
        <v>56</v>
      </c>
      <c r="U229" s="88">
        <v>18600</v>
      </c>
      <c r="V229" s="81" t="s">
        <v>1142</v>
      </c>
      <c r="W229" s="88">
        <v>0</v>
      </c>
      <c r="X229" s="88">
        <v>0</v>
      </c>
      <c r="Y229" s="81" t="s">
        <v>56</v>
      </c>
      <c r="Z229" s="88">
        <v>3000</v>
      </c>
      <c r="AA229" s="81" t="s">
        <v>1143</v>
      </c>
      <c r="AB229" s="88">
        <v>0</v>
      </c>
      <c r="AC229" s="88">
        <v>0</v>
      </c>
      <c r="AD229" s="81" t="s">
        <v>56</v>
      </c>
      <c r="AE229" s="88">
        <v>3000</v>
      </c>
      <c r="AF229" s="81" t="s">
        <v>1143</v>
      </c>
      <c r="AG229" s="88">
        <v>0</v>
      </c>
      <c r="AH229" s="88">
        <v>0</v>
      </c>
      <c r="AI229" s="81" t="s">
        <v>56</v>
      </c>
      <c r="AJ229" s="88">
        <v>3000</v>
      </c>
      <c r="AK229" s="81" t="s">
        <v>1143</v>
      </c>
      <c r="AL229" s="88">
        <v>0</v>
      </c>
      <c r="AM229" s="88">
        <v>0</v>
      </c>
      <c r="AN229" s="81" t="s">
        <v>56</v>
      </c>
      <c r="AO229" s="88">
        <v>0</v>
      </c>
      <c r="AP229" s="81" t="s">
        <v>56</v>
      </c>
      <c r="AQ229" s="86">
        <f t="shared" si="6"/>
        <v>0</v>
      </c>
      <c r="AR229" s="89">
        <f t="shared" si="7"/>
        <v>83744.56</v>
      </c>
      <c r="AS229" s="82" t="s">
        <v>60</v>
      </c>
      <c r="AT229" s="88">
        <v>0</v>
      </c>
      <c r="AU229" s="88">
        <v>0</v>
      </c>
      <c r="AV229" s="88">
        <v>0</v>
      </c>
      <c r="AW229" s="88">
        <v>0</v>
      </c>
      <c r="AX229" s="88">
        <v>0</v>
      </c>
      <c r="AY229" s="88">
        <v>0</v>
      </c>
    </row>
    <row r="230" spans="1:53" ht="47.25" x14ac:dyDescent="0.25">
      <c r="A230" s="79"/>
      <c r="B230" s="83" t="s">
        <v>70</v>
      </c>
      <c r="C230" s="80" t="s">
        <v>338</v>
      </c>
      <c r="D230" s="80">
        <v>4</v>
      </c>
      <c r="E230" s="80" t="s">
        <v>1079</v>
      </c>
      <c r="F230" s="84" t="s">
        <v>1080</v>
      </c>
      <c r="G230" s="80">
        <v>12601</v>
      </c>
      <c r="H230" s="84" t="s">
        <v>350</v>
      </c>
      <c r="I230" s="80" t="s">
        <v>56</v>
      </c>
      <c r="J230" s="80" t="s">
        <v>56</v>
      </c>
      <c r="K230" s="80" t="s">
        <v>56</v>
      </c>
      <c r="L230" s="80" t="s">
        <v>310</v>
      </c>
      <c r="M230" s="85" t="s">
        <v>1081</v>
      </c>
      <c r="N230" s="83" t="s">
        <v>1082</v>
      </c>
      <c r="O230" s="88">
        <v>0</v>
      </c>
      <c r="P230" s="88">
        <v>21070.52</v>
      </c>
      <c r="Q230" s="88">
        <v>0</v>
      </c>
      <c r="R230" s="88">
        <v>8000</v>
      </c>
      <c r="S230" s="88">
        <v>0</v>
      </c>
      <c r="T230" s="81" t="s">
        <v>56</v>
      </c>
      <c r="U230" s="88">
        <v>7900</v>
      </c>
      <c r="V230" s="81" t="s">
        <v>1083</v>
      </c>
      <c r="W230" s="88">
        <v>0</v>
      </c>
      <c r="X230" s="88">
        <v>0</v>
      </c>
      <c r="Y230" s="81" t="s">
        <v>56</v>
      </c>
      <c r="Z230" s="88">
        <v>6700</v>
      </c>
      <c r="AA230" s="81" t="s">
        <v>1084</v>
      </c>
      <c r="AB230" s="88">
        <v>0</v>
      </c>
      <c r="AC230" s="88">
        <v>0</v>
      </c>
      <c r="AD230" s="81" t="s">
        <v>56</v>
      </c>
      <c r="AE230" s="88">
        <v>6700</v>
      </c>
      <c r="AF230" s="81" t="s">
        <v>1084</v>
      </c>
      <c r="AG230" s="88">
        <v>0</v>
      </c>
      <c r="AH230" s="88">
        <v>0</v>
      </c>
      <c r="AI230" s="81" t="s">
        <v>56</v>
      </c>
      <c r="AJ230" s="88">
        <v>6700</v>
      </c>
      <c r="AK230" s="81" t="s">
        <v>1084</v>
      </c>
      <c r="AL230" s="88">
        <v>0</v>
      </c>
      <c r="AM230" s="88">
        <v>0</v>
      </c>
      <c r="AN230" s="81" t="s">
        <v>56</v>
      </c>
      <c r="AO230" s="88">
        <v>0</v>
      </c>
      <c r="AP230" s="81" t="s">
        <v>56</v>
      </c>
      <c r="AQ230" s="86">
        <f t="shared" si="6"/>
        <v>0</v>
      </c>
      <c r="AR230" s="89">
        <f t="shared" si="7"/>
        <v>57070.520000000004</v>
      </c>
      <c r="AS230" s="82" t="s">
        <v>60</v>
      </c>
      <c r="AT230" s="90">
        <v>0</v>
      </c>
      <c r="AU230" s="90">
        <v>0</v>
      </c>
      <c r="AV230" s="90">
        <v>0</v>
      </c>
      <c r="AW230" s="90">
        <v>0</v>
      </c>
      <c r="AX230" s="90">
        <v>0</v>
      </c>
      <c r="AY230" s="90">
        <v>0</v>
      </c>
    </row>
    <row r="231" spans="1:53" ht="94.5" x14ac:dyDescent="0.25">
      <c r="A231" s="79"/>
      <c r="B231" s="83" t="s">
        <v>87</v>
      </c>
      <c r="C231" s="80" t="s">
        <v>338</v>
      </c>
      <c r="D231" s="80">
        <v>2</v>
      </c>
      <c r="E231" s="80" t="s">
        <v>1132</v>
      </c>
      <c r="F231" s="84" t="s">
        <v>1133</v>
      </c>
      <c r="G231" s="80">
        <v>12601</v>
      </c>
      <c r="H231" s="84" t="s">
        <v>350</v>
      </c>
      <c r="I231" s="74" t="s">
        <v>1043</v>
      </c>
      <c r="J231" s="17" t="s">
        <v>1495</v>
      </c>
      <c r="K231" s="74" t="s">
        <v>1496</v>
      </c>
      <c r="L231" s="80" t="s">
        <v>79</v>
      </c>
      <c r="M231" s="85" t="s">
        <v>1134</v>
      </c>
      <c r="N231" s="83" t="s">
        <v>1133</v>
      </c>
      <c r="O231" s="88">
        <v>0</v>
      </c>
      <c r="P231" s="88">
        <v>0</v>
      </c>
      <c r="Q231" s="88">
        <v>0</v>
      </c>
      <c r="R231" s="88">
        <v>0</v>
      </c>
      <c r="S231" s="88">
        <v>0</v>
      </c>
      <c r="T231" s="81" t="s">
        <v>56</v>
      </c>
      <c r="U231" s="88">
        <v>360000</v>
      </c>
      <c r="V231" s="81" t="s">
        <v>1135</v>
      </c>
      <c r="W231" s="88">
        <v>0</v>
      </c>
      <c r="X231" s="88">
        <v>0</v>
      </c>
      <c r="Y231" s="81" t="s">
        <v>56</v>
      </c>
      <c r="Z231" s="88">
        <v>0</v>
      </c>
      <c r="AA231" s="81" t="s">
        <v>56</v>
      </c>
      <c r="AB231" s="88">
        <v>0</v>
      </c>
      <c r="AC231" s="88">
        <v>250000</v>
      </c>
      <c r="AD231" s="81" t="s">
        <v>1136</v>
      </c>
      <c r="AE231" s="88">
        <v>900000</v>
      </c>
      <c r="AF231" s="81" t="s">
        <v>1137</v>
      </c>
      <c r="AG231" s="88">
        <v>0</v>
      </c>
      <c r="AH231" s="88">
        <v>0</v>
      </c>
      <c r="AI231" s="81" t="s">
        <v>56</v>
      </c>
      <c r="AJ231" s="88">
        <v>0</v>
      </c>
      <c r="AK231" s="81" t="s">
        <v>56</v>
      </c>
      <c r="AL231" s="88">
        <v>0</v>
      </c>
      <c r="AM231" s="88">
        <v>0</v>
      </c>
      <c r="AN231" s="81" t="s">
        <v>56</v>
      </c>
      <c r="AO231" s="88">
        <v>0</v>
      </c>
      <c r="AP231" s="81" t="s">
        <v>56</v>
      </c>
      <c r="AQ231" s="86">
        <f t="shared" si="6"/>
        <v>250000</v>
      </c>
      <c r="AR231" s="89">
        <f t="shared" si="7"/>
        <v>1260000</v>
      </c>
      <c r="AS231" s="82" t="s">
        <v>330</v>
      </c>
      <c r="AT231" s="111">
        <v>0</v>
      </c>
      <c r="AU231" s="111">
        <v>900000</v>
      </c>
      <c r="AV231" s="111">
        <v>0</v>
      </c>
      <c r="AW231" s="111">
        <v>900000</v>
      </c>
      <c r="AX231" s="111">
        <v>0</v>
      </c>
      <c r="AY231" s="111">
        <v>0</v>
      </c>
    </row>
    <row r="232" spans="1:53" ht="31.5" x14ac:dyDescent="0.25">
      <c r="A232" s="79"/>
      <c r="B232" s="83" t="s">
        <v>200</v>
      </c>
      <c r="C232" s="80" t="s">
        <v>338</v>
      </c>
      <c r="D232" s="80" t="s">
        <v>52</v>
      </c>
      <c r="E232" s="80" t="s">
        <v>1149</v>
      </c>
      <c r="F232" s="84" t="s">
        <v>1150</v>
      </c>
      <c r="G232" s="80" t="s">
        <v>1151</v>
      </c>
      <c r="H232" s="84" t="s">
        <v>350</v>
      </c>
      <c r="I232" s="80" t="s">
        <v>1043</v>
      </c>
      <c r="J232" s="80" t="s">
        <v>1467</v>
      </c>
      <c r="K232" s="80" t="s">
        <v>1045</v>
      </c>
      <c r="L232" s="80" t="s">
        <v>56</v>
      </c>
      <c r="M232" s="83" t="s">
        <v>56</v>
      </c>
      <c r="N232" s="83" t="s">
        <v>56</v>
      </c>
      <c r="O232" s="88">
        <v>1786908.74</v>
      </c>
      <c r="P232" s="88">
        <v>0</v>
      </c>
      <c r="Q232" s="88">
        <v>170000</v>
      </c>
      <c r="R232" s="88">
        <v>0</v>
      </c>
      <c r="S232" s="88">
        <v>170000</v>
      </c>
      <c r="T232" s="81" t="s">
        <v>1152</v>
      </c>
      <c r="U232" s="88">
        <v>0</v>
      </c>
      <c r="V232" s="81" t="s">
        <v>56</v>
      </c>
      <c r="W232" s="88">
        <v>0</v>
      </c>
      <c r="X232" s="88">
        <v>170000</v>
      </c>
      <c r="Y232" s="81" t="s">
        <v>1152</v>
      </c>
      <c r="Z232" s="88">
        <v>0</v>
      </c>
      <c r="AA232" s="81" t="s">
        <v>56</v>
      </c>
      <c r="AB232" s="88">
        <v>0</v>
      </c>
      <c r="AC232" s="88">
        <v>170000</v>
      </c>
      <c r="AD232" s="81" t="s">
        <v>1152</v>
      </c>
      <c r="AE232" s="88">
        <v>0</v>
      </c>
      <c r="AF232" s="81" t="s">
        <v>56</v>
      </c>
      <c r="AG232" s="88">
        <v>0</v>
      </c>
      <c r="AH232" s="88">
        <v>170000</v>
      </c>
      <c r="AI232" s="81" t="s">
        <v>1152</v>
      </c>
      <c r="AJ232" s="88">
        <v>0</v>
      </c>
      <c r="AK232" s="81" t="s">
        <v>56</v>
      </c>
      <c r="AL232" s="88">
        <v>0</v>
      </c>
      <c r="AM232" s="88">
        <v>0</v>
      </c>
      <c r="AN232" s="81" t="s">
        <v>56</v>
      </c>
      <c r="AO232" s="88">
        <v>0</v>
      </c>
      <c r="AP232" s="81" t="s">
        <v>56</v>
      </c>
      <c r="AQ232" s="86">
        <f t="shared" si="6"/>
        <v>2636908.7400000002</v>
      </c>
      <c r="AR232" s="89">
        <f t="shared" si="7"/>
        <v>0</v>
      </c>
      <c r="AS232" s="82" t="s">
        <v>60</v>
      </c>
      <c r="AT232" s="90">
        <v>0</v>
      </c>
      <c r="AU232" s="90">
        <v>0</v>
      </c>
      <c r="AV232" s="90">
        <v>0</v>
      </c>
      <c r="AW232" s="90">
        <v>0</v>
      </c>
      <c r="AX232" s="90">
        <v>0</v>
      </c>
      <c r="AY232" s="90">
        <v>0</v>
      </c>
    </row>
    <row r="233" spans="1:53" ht="94.5" x14ac:dyDescent="0.25">
      <c r="A233" s="79"/>
      <c r="B233" s="83" t="s">
        <v>65</v>
      </c>
      <c r="C233" s="80" t="s">
        <v>338</v>
      </c>
      <c r="D233" s="80">
        <v>3</v>
      </c>
      <c r="E233" s="80" t="s">
        <v>1094</v>
      </c>
      <c r="F233" s="84" t="s">
        <v>67</v>
      </c>
      <c r="G233" s="80">
        <v>12602</v>
      </c>
      <c r="H233" s="84" t="s">
        <v>341</v>
      </c>
      <c r="I233" s="80" t="s">
        <v>56</v>
      </c>
      <c r="J233" s="80" t="s">
        <v>56</v>
      </c>
      <c r="K233" s="80" t="s">
        <v>56</v>
      </c>
      <c r="L233" s="80" t="s">
        <v>57</v>
      </c>
      <c r="M233" s="85" t="s">
        <v>1095</v>
      </c>
      <c r="N233" s="83" t="s">
        <v>69</v>
      </c>
      <c r="O233" s="88">
        <v>0</v>
      </c>
      <c r="P233" s="88">
        <v>24903</v>
      </c>
      <c r="Q233" s="88">
        <v>0</v>
      </c>
      <c r="R233" s="88">
        <v>6392.57</v>
      </c>
      <c r="S233" s="88">
        <v>0</v>
      </c>
      <c r="T233" s="81" t="s">
        <v>56</v>
      </c>
      <c r="U233" s="88">
        <v>14100</v>
      </c>
      <c r="V233" s="81" t="s">
        <v>1096</v>
      </c>
      <c r="W233" s="88">
        <v>0</v>
      </c>
      <c r="X233" s="88">
        <v>0</v>
      </c>
      <c r="Y233" s="81" t="s">
        <v>56</v>
      </c>
      <c r="Z233" s="88">
        <v>20000</v>
      </c>
      <c r="AA233" s="81" t="s">
        <v>1097</v>
      </c>
      <c r="AB233" s="88">
        <v>0</v>
      </c>
      <c r="AC233" s="88">
        <v>0</v>
      </c>
      <c r="AD233" s="81" t="s">
        <v>56</v>
      </c>
      <c r="AE233" s="88">
        <v>14900</v>
      </c>
      <c r="AF233" s="81" t="s">
        <v>1098</v>
      </c>
      <c r="AG233" s="88">
        <v>0</v>
      </c>
      <c r="AH233" s="88">
        <v>0</v>
      </c>
      <c r="AI233" s="81" t="s">
        <v>56</v>
      </c>
      <c r="AJ233" s="88">
        <v>10100</v>
      </c>
      <c r="AK233" s="81" t="s">
        <v>1099</v>
      </c>
      <c r="AL233" s="88">
        <v>0</v>
      </c>
      <c r="AM233" s="88">
        <v>0</v>
      </c>
      <c r="AN233" s="81" t="s">
        <v>56</v>
      </c>
      <c r="AO233" s="88">
        <v>0</v>
      </c>
      <c r="AP233" s="81" t="s">
        <v>56</v>
      </c>
      <c r="AQ233" s="86">
        <f t="shared" si="6"/>
        <v>0</v>
      </c>
      <c r="AR233" s="89">
        <f t="shared" si="7"/>
        <v>90395.57</v>
      </c>
      <c r="AS233" s="82" t="s">
        <v>60</v>
      </c>
      <c r="AT233" s="90">
        <v>0</v>
      </c>
      <c r="AU233" s="90">
        <v>0</v>
      </c>
      <c r="AV233" s="90">
        <v>0</v>
      </c>
      <c r="AW233" s="90">
        <v>0</v>
      </c>
      <c r="AX233" s="90">
        <v>0</v>
      </c>
      <c r="AY233" s="90">
        <v>0</v>
      </c>
    </row>
    <row r="234" spans="1:53" ht="94.5" x14ac:dyDescent="0.25">
      <c r="A234" s="79"/>
      <c r="B234" s="83" t="s">
        <v>137</v>
      </c>
      <c r="C234" s="80" t="s">
        <v>338</v>
      </c>
      <c r="D234" s="80">
        <v>3</v>
      </c>
      <c r="E234" s="80" t="s">
        <v>1118</v>
      </c>
      <c r="F234" s="84" t="s">
        <v>54</v>
      </c>
      <c r="G234" s="80">
        <v>12602</v>
      </c>
      <c r="H234" s="84" t="s">
        <v>341</v>
      </c>
      <c r="I234" s="80" t="s">
        <v>56</v>
      </c>
      <c r="J234" s="80" t="s">
        <v>56</v>
      </c>
      <c r="K234" s="80" t="s">
        <v>56</v>
      </c>
      <c r="L234" s="80" t="s">
        <v>61</v>
      </c>
      <c r="M234" s="85" t="s">
        <v>1119</v>
      </c>
      <c r="N234" s="83" t="s">
        <v>63</v>
      </c>
      <c r="O234" s="88">
        <v>0</v>
      </c>
      <c r="P234" s="88">
        <v>10101.57</v>
      </c>
      <c r="Q234" s="88">
        <v>0</v>
      </c>
      <c r="R234" s="88">
        <v>0</v>
      </c>
      <c r="S234" s="88">
        <v>0</v>
      </c>
      <c r="T234" s="81" t="s">
        <v>56</v>
      </c>
      <c r="U234" s="88">
        <v>12900</v>
      </c>
      <c r="V234" s="81" t="s">
        <v>1120</v>
      </c>
      <c r="W234" s="88">
        <v>0</v>
      </c>
      <c r="X234" s="88">
        <v>0</v>
      </c>
      <c r="Y234" s="81" t="s">
        <v>56</v>
      </c>
      <c r="Z234" s="88">
        <v>5200</v>
      </c>
      <c r="AA234" s="81" t="s">
        <v>1121</v>
      </c>
      <c r="AB234" s="88">
        <v>0</v>
      </c>
      <c r="AC234" s="88">
        <v>0</v>
      </c>
      <c r="AD234" s="81" t="s">
        <v>56</v>
      </c>
      <c r="AE234" s="88">
        <v>4000</v>
      </c>
      <c r="AF234" s="81" t="s">
        <v>1122</v>
      </c>
      <c r="AG234" s="88">
        <v>0</v>
      </c>
      <c r="AH234" s="88">
        <v>0</v>
      </c>
      <c r="AI234" s="81" t="s">
        <v>56</v>
      </c>
      <c r="AJ234" s="88">
        <v>4000</v>
      </c>
      <c r="AK234" s="81" t="s">
        <v>1123</v>
      </c>
      <c r="AL234" s="88">
        <v>0</v>
      </c>
      <c r="AM234" s="88">
        <v>0</v>
      </c>
      <c r="AN234" s="81" t="s">
        <v>56</v>
      </c>
      <c r="AO234" s="88">
        <v>0</v>
      </c>
      <c r="AP234" s="81" t="s">
        <v>56</v>
      </c>
      <c r="AQ234" s="86">
        <f t="shared" si="6"/>
        <v>0</v>
      </c>
      <c r="AR234" s="89">
        <f t="shared" si="7"/>
        <v>36201.57</v>
      </c>
      <c r="AS234" s="82" t="s">
        <v>60</v>
      </c>
      <c r="AT234" s="90">
        <v>0</v>
      </c>
      <c r="AU234" s="90">
        <v>0</v>
      </c>
      <c r="AV234" s="90">
        <v>0</v>
      </c>
      <c r="AW234" s="90">
        <v>0</v>
      </c>
      <c r="AX234" s="90">
        <v>0</v>
      </c>
      <c r="AY234" s="90">
        <v>0</v>
      </c>
    </row>
    <row r="235" spans="1:53" ht="63" x14ac:dyDescent="0.25">
      <c r="A235" s="79"/>
      <c r="B235" s="83" t="s">
        <v>70</v>
      </c>
      <c r="C235" s="80" t="s">
        <v>338</v>
      </c>
      <c r="D235" s="80">
        <v>3</v>
      </c>
      <c r="E235" s="80" t="s">
        <v>1144</v>
      </c>
      <c r="F235" s="84" t="s">
        <v>1133</v>
      </c>
      <c r="G235" s="80">
        <v>12602</v>
      </c>
      <c r="H235" s="84" t="s">
        <v>341</v>
      </c>
      <c r="I235" s="80" t="s">
        <v>56</v>
      </c>
      <c r="J235" s="80" t="s">
        <v>56</v>
      </c>
      <c r="K235" s="80" t="s">
        <v>56</v>
      </c>
      <c r="L235" s="80" t="s">
        <v>61</v>
      </c>
      <c r="M235" s="85" t="s">
        <v>1145</v>
      </c>
      <c r="N235" s="83" t="s">
        <v>1146</v>
      </c>
      <c r="O235" s="88">
        <v>0</v>
      </c>
      <c r="P235" s="88">
        <v>20802.95</v>
      </c>
      <c r="Q235" s="88">
        <v>0</v>
      </c>
      <c r="R235" s="88">
        <v>5884.08</v>
      </c>
      <c r="S235" s="88">
        <v>0</v>
      </c>
      <c r="T235" s="81" t="s">
        <v>56</v>
      </c>
      <c r="U235" s="88">
        <v>4000</v>
      </c>
      <c r="V235" s="81" t="s">
        <v>1147</v>
      </c>
      <c r="W235" s="88">
        <v>0</v>
      </c>
      <c r="X235" s="88">
        <v>0</v>
      </c>
      <c r="Y235" s="81" t="s">
        <v>56</v>
      </c>
      <c r="Z235" s="88">
        <v>4000</v>
      </c>
      <c r="AA235" s="81" t="s">
        <v>1148</v>
      </c>
      <c r="AB235" s="88">
        <v>0</v>
      </c>
      <c r="AC235" s="88">
        <v>0</v>
      </c>
      <c r="AD235" s="81" t="s">
        <v>56</v>
      </c>
      <c r="AE235" s="88">
        <v>4000</v>
      </c>
      <c r="AF235" s="81" t="s">
        <v>1148</v>
      </c>
      <c r="AG235" s="88">
        <v>0</v>
      </c>
      <c r="AH235" s="88">
        <v>0</v>
      </c>
      <c r="AI235" s="81" t="s">
        <v>56</v>
      </c>
      <c r="AJ235" s="88">
        <v>4000</v>
      </c>
      <c r="AK235" s="81" t="s">
        <v>1148</v>
      </c>
      <c r="AL235" s="88">
        <v>0</v>
      </c>
      <c r="AM235" s="88">
        <v>0</v>
      </c>
      <c r="AN235" s="81" t="s">
        <v>56</v>
      </c>
      <c r="AO235" s="88">
        <v>0</v>
      </c>
      <c r="AP235" s="81" t="s">
        <v>56</v>
      </c>
      <c r="AQ235" s="86">
        <f t="shared" si="6"/>
        <v>0</v>
      </c>
      <c r="AR235" s="89">
        <f t="shared" si="7"/>
        <v>42687.03</v>
      </c>
      <c r="AS235" s="82" t="s">
        <v>60</v>
      </c>
      <c r="AT235" s="90">
        <v>0</v>
      </c>
      <c r="AU235" s="90">
        <v>0</v>
      </c>
      <c r="AV235" s="90">
        <v>0</v>
      </c>
      <c r="AW235" s="90">
        <v>0</v>
      </c>
      <c r="AX235" s="90">
        <v>0</v>
      </c>
      <c r="AY235" s="90">
        <v>0</v>
      </c>
    </row>
    <row r="236" spans="1:53" ht="47.25" x14ac:dyDescent="0.25">
      <c r="A236" s="79"/>
      <c r="B236" s="83" t="s">
        <v>70</v>
      </c>
      <c r="C236" s="80" t="s">
        <v>338</v>
      </c>
      <c r="D236" s="80">
        <v>4</v>
      </c>
      <c r="E236" s="80" t="s">
        <v>1085</v>
      </c>
      <c r="F236" s="84" t="s">
        <v>1080</v>
      </c>
      <c r="G236" s="80">
        <v>12602</v>
      </c>
      <c r="H236" s="84" t="s">
        <v>341</v>
      </c>
      <c r="I236" s="80" t="s">
        <v>56</v>
      </c>
      <c r="J236" s="80" t="s">
        <v>56</v>
      </c>
      <c r="K236" s="80" t="s">
        <v>56</v>
      </c>
      <c r="L236" s="80" t="s">
        <v>310</v>
      </c>
      <c r="M236" s="85" t="s">
        <v>1086</v>
      </c>
      <c r="N236" s="83" t="s">
        <v>1082</v>
      </c>
      <c r="O236" s="88">
        <v>0</v>
      </c>
      <c r="P236" s="88">
        <v>15614.11</v>
      </c>
      <c r="Q236" s="88">
        <v>0</v>
      </c>
      <c r="R236" s="88">
        <v>6300</v>
      </c>
      <c r="S236" s="88">
        <v>0</v>
      </c>
      <c r="T236" s="81" t="s">
        <v>56</v>
      </c>
      <c r="U236" s="88">
        <v>7500</v>
      </c>
      <c r="V236" s="81" t="s">
        <v>1087</v>
      </c>
      <c r="W236" s="88">
        <v>0</v>
      </c>
      <c r="X236" s="88">
        <v>0</v>
      </c>
      <c r="Y236" s="81" t="s">
        <v>56</v>
      </c>
      <c r="Z236" s="88">
        <v>6700</v>
      </c>
      <c r="AA236" s="81" t="s">
        <v>1084</v>
      </c>
      <c r="AB236" s="88">
        <v>0</v>
      </c>
      <c r="AC236" s="88">
        <v>0</v>
      </c>
      <c r="AD236" s="81" t="s">
        <v>56</v>
      </c>
      <c r="AE236" s="88">
        <v>6700</v>
      </c>
      <c r="AF236" s="81" t="s">
        <v>1084</v>
      </c>
      <c r="AG236" s="88">
        <v>0</v>
      </c>
      <c r="AH236" s="88">
        <v>0</v>
      </c>
      <c r="AI236" s="81" t="s">
        <v>56</v>
      </c>
      <c r="AJ236" s="88">
        <v>6700</v>
      </c>
      <c r="AK236" s="81" t="s">
        <v>1084</v>
      </c>
      <c r="AL236" s="88">
        <v>0</v>
      </c>
      <c r="AM236" s="88">
        <v>0</v>
      </c>
      <c r="AN236" s="81" t="s">
        <v>56</v>
      </c>
      <c r="AO236" s="88">
        <v>0</v>
      </c>
      <c r="AP236" s="81" t="s">
        <v>56</v>
      </c>
      <c r="AQ236" s="86">
        <f t="shared" si="6"/>
        <v>0</v>
      </c>
      <c r="AR236" s="89">
        <f t="shared" si="7"/>
        <v>49514.11</v>
      </c>
      <c r="AS236" s="82" t="s">
        <v>60</v>
      </c>
      <c r="AT236" s="90">
        <v>0</v>
      </c>
      <c r="AU236" s="90">
        <v>0</v>
      </c>
      <c r="AV236" s="90">
        <v>0</v>
      </c>
      <c r="AW236" s="90">
        <v>0</v>
      </c>
      <c r="AX236" s="90">
        <v>0</v>
      </c>
      <c r="AY236" s="90">
        <v>0</v>
      </c>
    </row>
    <row r="237" spans="1:53" ht="31.5" x14ac:dyDescent="0.25">
      <c r="A237" s="79"/>
      <c r="B237" s="83" t="s">
        <v>87</v>
      </c>
      <c r="C237" s="80" t="s">
        <v>338</v>
      </c>
      <c r="D237" s="80">
        <v>1</v>
      </c>
      <c r="E237" s="80" t="s">
        <v>339</v>
      </c>
      <c r="F237" s="84" t="s">
        <v>340</v>
      </c>
      <c r="G237" s="80">
        <v>12602</v>
      </c>
      <c r="H237" s="84" t="s">
        <v>341</v>
      </c>
      <c r="I237" s="80" t="s">
        <v>56</v>
      </c>
      <c r="J237" s="80" t="s">
        <v>56</v>
      </c>
      <c r="K237" s="80" t="s">
        <v>56</v>
      </c>
      <c r="L237" s="80" t="s">
        <v>318</v>
      </c>
      <c r="M237" s="85" t="s">
        <v>342</v>
      </c>
      <c r="N237" s="84" t="s">
        <v>340</v>
      </c>
      <c r="O237" s="88">
        <v>0</v>
      </c>
      <c r="P237" s="88">
        <v>0</v>
      </c>
      <c r="Q237" s="88">
        <v>0</v>
      </c>
      <c r="R237" s="88">
        <v>0</v>
      </c>
      <c r="S237" s="88">
        <v>0</v>
      </c>
      <c r="T237" s="81" t="s">
        <v>56</v>
      </c>
      <c r="U237" s="88">
        <v>50000</v>
      </c>
      <c r="V237" s="81" t="s">
        <v>343</v>
      </c>
      <c r="W237" s="88">
        <v>10000</v>
      </c>
      <c r="X237" s="88">
        <v>0</v>
      </c>
      <c r="Y237" s="81" t="s">
        <v>56</v>
      </c>
      <c r="Z237" s="88">
        <v>500000</v>
      </c>
      <c r="AA237" s="81" t="s">
        <v>343</v>
      </c>
      <c r="AB237" s="88">
        <v>0</v>
      </c>
      <c r="AC237" s="88">
        <v>0</v>
      </c>
      <c r="AD237" s="81" t="s">
        <v>56</v>
      </c>
      <c r="AE237" s="88">
        <v>0</v>
      </c>
      <c r="AF237" s="81" t="s">
        <v>56</v>
      </c>
      <c r="AG237" s="88">
        <v>0</v>
      </c>
      <c r="AH237" s="88">
        <v>0</v>
      </c>
      <c r="AI237" s="81" t="s">
        <v>56</v>
      </c>
      <c r="AJ237" s="88">
        <v>0</v>
      </c>
      <c r="AK237" s="81" t="s">
        <v>56</v>
      </c>
      <c r="AL237" s="88">
        <v>0</v>
      </c>
      <c r="AM237" s="88">
        <v>0</v>
      </c>
      <c r="AN237" s="81" t="s">
        <v>56</v>
      </c>
      <c r="AO237" s="88">
        <v>0</v>
      </c>
      <c r="AP237" s="81" t="s">
        <v>56</v>
      </c>
      <c r="AQ237" s="86">
        <f t="shared" si="6"/>
        <v>0</v>
      </c>
      <c r="AR237" s="89">
        <f t="shared" si="7"/>
        <v>560000</v>
      </c>
      <c r="AS237" s="109" t="s">
        <v>60</v>
      </c>
      <c r="AT237" s="111">
        <v>0</v>
      </c>
      <c r="AU237" s="111">
        <v>0</v>
      </c>
      <c r="AV237" s="111">
        <v>0</v>
      </c>
      <c r="AW237" s="111">
        <v>0</v>
      </c>
      <c r="AX237" s="111">
        <v>0</v>
      </c>
      <c r="AY237" s="111">
        <v>0</v>
      </c>
      <c r="BA237" s="108"/>
    </row>
    <row r="238" spans="1:53" ht="31.5" x14ac:dyDescent="0.25">
      <c r="A238" s="79"/>
      <c r="B238" s="83" t="s">
        <v>87</v>
      </c>
      <c r="C238" s="80" t="s">
        <v>338</v>
      </c>
      <c r="D238" s="80">
        <v>2</v>
      </c>
      <c r="E238" s="80" t="s">
        <v>344</v>
      </c>
      <c r="F238" s="84" t="s">
        <v>345</v>
      </c>
      <c r="G238" s="80">
        <v>12602</v>
      </c>
      <c r="H238" s="84" t="s">
        <v>341</v>
      </c>
      <c r="I238" s="80" t="s">
        <v>56</v>
      </c>
      <c r="J238" s="80" t="s">
        <v>56</v>
      </c>
      <c r="K238" s="80" t="s">
        <v>56</v>
      </c>
      <c r="L238" s="80" t="s">
        <v>318</v>
      </c>
      <c r="M238" s="85" t="s">
        <v>346</v>
      </c>
      <c r="N238" s="84" t="s">
        <v>345</v>
      </c>
      <c r="O238" s="88">
        <v>0</v>
      </c>
      <c r="P238" s="88">
        <v>0</v>
      </c>
      <c r="Q238" s="88">
        <v>0</v>
      </c>
      <c r="R238" s="88">
        <v>0</v>
      </c>
      <c r="S238" s="88">
        <v>0</v>
      </c>
      <c r="T238" s="81" t="s">
        <v>56</v>
      </c>
      <c r="U238" s="88">
        <v>0</v>
      </c>
      <c r="V238" s="81" t="s">
        <v>1518</v>
      </c>
      <c r="W238" s="88">
        <v>0</v>
      </c>
      <c r="X238" s="88">
        <v>0</v>
      </c>
      <c r="Y238" s="81" t="s">
        <v>56</v>
      </c>
      <c r="Z238" s="88">
        <v>0</v>
      </c>
      <c r="AA238" s="81" t="s">
        <v>56</v>
      </c>
      <c r="AB238" s="88">
        <v>0</v>
      </c>
      <c r="AC238" s="88">
        <v>0</v>
      </c>
      <c r="AD238" s="81" t="s">
        <v>56</v>
      </c>
      <c r="AE238" s="88">
        <v>70000</v>
      </c>
      <c r="AF238" s="80" t="s">
        <v>347</v>
      </c>
      <c r="AG238" s="88">
        <v>5000</v>
      </c>
      <c r="AH238" s="88">
        <v>0</v>
      </c>
      <c r="AI238" s="81" t="s">
        <v>56</v>
      </c>
      <c r="AJ238" s="88">
        <v>0</v>
      </c>
      <c r="AK238" s="81" t="s">
        <v>56</v>
      </c>
      <c r="AL238" s="88">
        <v>0</v>
      </c>
      <c r="AM238" s="88">
        <v>0</v>
      </c>
      <c r="AN238" s="81" t="s">
        <v>56</v>
      </c>
      <c r="AO238" s="88">
        <v>0</v>
      </c>
      <c r="AP238" s="81" t="s">
        <v>56</v>
      </c>
      <c r="AQ238" s="86">
        <f t="shared" si="6"/>
        <v>0</v>
      </c>
      <c r="AR238" s="89">
        <f t="shared" si="7"/>
        <v>75000</v>
      </c>
      <c r="AS238" s="82" t="s">
        <v>60</v>
      </c>
      <c r="AT238" s="90">
        <v>0</v>
      </c>
      <c r="AU238" s="90">
        <v>0</v>
      </c>
      <c r="AV238" s="90">
        <v>0</v>
      </c>
      <c r="AW238" s="90">
        <v>0</v>
      </c>
      <c r="AX238" s="90">
        <v>0</v>
      </c>
      <c r="AY238" s="90">
        <v>0</v>
      </c>
    </row>
    <row r="239" spans="1:53" ht="47.25" x14ac:dyDescent="0.25">
      <c r="A239" s="79"/>
      <c r="B239" s="83" t="s">
        <v>51</v>
      </c>
      <c r="C239" s="80" t="s">
        <v>338</v>
      </c>
      <c r="D239" s="80">
        <v>1</v>
      </c>
      <c r="E239" s="80" t="s">
        <v>1178</v>
      </c>
      <c r="F239" s="84" t="s">
        <v>54</v>
      </c>
      <c r="G239" s="80">
        <v>35100</v>
      </c>
      <c r="H239" s="84" t="s">
        <v>1179</v>
      </c>
      <c r="I239" s="80" t="s">
        <v>56</v>
      </c>
      <c r="J239" s="80" t="s">
        <v>56</v>
      </c>
      <c r="K239" s="80" t="s">
        <v>56</v>
      </c>
      <c r="L239" s="80" t="s">
        <v>57</v>
      </c>
      <c r="M239" s="85" t="s">
        <v>1180</v>
      </c>
      <c r="N239" s="83" t="s">
        <v>1176</v>
      </c>
      <c r="O239" s="88">
        <v>0</v>
      </c>
      <c r="P239" s="88">
        <v>4982.53</v>
      </c>
      <c r="Q239" s="88">
        <v>0</v>
      </c>
      <c r="R239" s="88">
        <v>0</v>
      </c>
      <c r="S239" s="88">
        <v>0</v>
      </c>
      <c r="T239" s="81" t="s">
        <v>56</v>
      </c>
      <c r="U239" s="88">
        <v>3600</v>
      </c>
      <c r="V239" s="81" t="s">
        <v>1181</v>
      </c>
      <c r="W239" s="88">
        <v>0</v>
      </c>
      <c r="X239" s="88">
        <v>0</v>
      </c>
      <c r="Y239" s="81" t="s">
        <v>56</v>
      </c>
      <c r="Z239" s="88">
        <v>0</v>
      </c>
      <c r="AA239" s="81" t="s">
        <v>56</v>
      </c>
      <c r="AB239" s="88">
        <v>0</v>
      </c>
      <c r="AC239" s="88">
        <v>0</v>
      </c>
      <c r="AD239" s="81" t="s">
        <v>56</v>
      </c>
      <c r="AE239" s="88">
        <v>0</v>
      </c>
      <c r="AF239" s="81" t="s">
        <v>56</v>
      </c>
      <c r="AG239" s="88">
        <v>0</v>
      </c>
      <c r="AH239" s="88">
        <v>0</v>
      </c>
      <c r="AI239" s="81" t="s">
        <v>56</v>
      </c>
      <c r="AJ239" s="88">
        <v>0</v>
      </c>
      <c r="AK239" s="81" t="s">
        <v>56</v>
      </c>
      <c r="AL239" s="88">
        <v>0</v>
      </c>
      <c r="AM239" s="88">
        <v>0</v>
      </c>
      <c r="AN239" s="81" t="s">
        <v>56</v>
      </c>
      <c r="AO239" s="88">
        <v>0</v>
      </c>
      <c r="AP239" s="81" t="s">
        <v>56</v>
      </c>
      <c r="AQ239" s="86">
        <f t="shared" si="6"/>
        <v>0</v>
      </c>
      <c r="AR239" s="89">
        <f t="shared" si="7"/>
        <v>8582.5299999999988</v>
      </c>
      <c r="AS239" s="82" t="s">
        <v>60</v>
      </c>
      <c r="AT239" s="90">
        <v>0</v>
      </c>
      <c r="AU239" s="90">
        <v>0</v>
      </c>
      <c r="AV239" s="90">
        <v>0</v>
      </c>
      <c r="AW239" s="90">
        <v>0</v>
      </c>
      <c r="AX239" s="90">
        <v>0</v>
      </c>
      <c r="AY239" s="90">
        <v>0</v>
      </c>
    </row>
    <row r="240" spans="1:53" ht="63" x14ac:dyDescent="0.25">
      <c r="A240" s="79"/>
      <c r="B240" s="83" t="s">
        <v>65</v>
      </c>
      <c r="C240" s="80" t="s">
        <v>338</v>
      </c>
      <c r="D240" s="80">
        <v>2</v>
      </c>
      <c r="E240" s="80" t="s">
        <v>1186</v>
      </c>
      <c r="F240" s="84" t="s">
        <v>67</v>
      </c>
      <c r="G240" s="80">
        <v>57300</v>
      </c>
      <c r="H240" s="84" t="s">
        <v>1183</v>
      </c>
      <c r="I240" s="80" t="s">
        <v>56</v>
      </c>
      <c r="J240" s="80" t="s">
        <v>56</v>
      </c>
      <c r="K240" s="80" t="s">
        <v>56</v>
      </c>
      <c r="L240" s="80" t="s">
        <v>57</v>
      </c>
      <c r="M240" s="85" t="s">
        <v>1187</v>
      </c>
      <c r="N240" s="83" t="s">
        <v>69</v>
      </c>
      <c r="O240" s="88">
        <v>0</v>
      </c>
      <c r="P240" s="88">
        <v>2525.44</v>
      </c>
      <c r="Q240" s="88">
        <v>0</v>
      </c>
      <c r="R240" s="88">
        <v>13000</v>
      </c>
      <c r="S240" s="88">
        <v>0</v>
      </c>
      <c r="T240" s="81" t="s">
        <v>56</v>
      </c>
      <c r="U240" s="88">
        <v>2500</v>
      </c>
      <c r="V240" s="81" t="s">
        <v>1188</v>
      </c>
      <c r="W240" s="88">
        <v>0</v>
      </c>
      <c r="X240" s="88">
        <v>0</v>
      </c>
      <c r="Y240" s="81" t="s">
        <v>56</v>
      </c>
      <c r="Z240" s="88">
        <v>1000</v>
      </c>
      <c r="AA240" s="81" t="s">
        <v>1189</v>
      </c>
      <c r="AB240" s="88">
        <v>0</v>
      </c>
      <c r="AC240" s="88">
        <v>0</v>
      </c>
      <c r="AD240" s="81" t="s">
        <v>56</v>
      </c>
      <c r="AE240" s="88">
        <v>0</v>
      </c>
      <c r="AF240" s="81" t="s">
        <v>56</v>
      </c>
      <c r="AG240" s="88">
        <v>0</v>
      </c>
      <c r="AH240" s="88">
        <v>0</v>
      </c>
      <c r="AI240" s="81" t="s">
        <v>56</v>
      </c>
      <c r="AJ240" s="88">
        <v>0</v>
      </c>
      <c r="AK240" s="81" t="s">
        <v>56</v>
      </c>
      <c r="AL240" s="88">
        <v>0</v>
      </c>
      <c r="AM240" s="88">
        <v>0</v>
      </c>
      <c r="AN240" s="81" t="s">
        <v>56</v>
      </c>
      <c r="AO240" s="88">
        <v>0</v>
      </c>
      <c r="AP240" s="81" t="s">
        <v>56</v>
      </c>
      <c r="AQ240" s="86">
        <f t="shared" si="6"/>
        <v>0</v>
      </c>
      <c r="AR240" s="89">
        <f t="shared" si="7"/>
        <v>19025.440000000002</v>
      </c>
      <c r="AS240" s="82" t="s">
        <v>60</v>
      </c>
      <c r="AT240" s="90">
        <v>0</v>
      </c>
      <c r="AU240" s="90">
        <v>0</v>
      </c>
      <c r="AV240" s="90">
        <v>0</v>
      </c>
      <c r="AW240" s="90">
        <v>0</v>
      </c>
      <c r="AX240" s="90">
        <v>0</v>
      </c>
      <c r="AY240" s="90">
        <v>0</v>
      </c>
    </row>
    <row r="241" spans="1:51" ht="31.5" x14ac:dyDescent="0.25">
      <c r="A241" s="79"/>
      <c r="B241" s="83" t="s">
        <v>70</v>
      </c>
      <c r="C241" s="80" t="s">
        <v>338</v>
      </c>
      <c r="D241" s="80">
        <v>1</v>
      </c>
      <c r="E241" s="80" t="s">
        <v>1190</v>
      </c>
      <c r="F241" s="84" t="s">
        <v>1191</v>
      </c>
      <c r="G241" s="80">
        <v>57300</v>
      </c>
      <c r="H241" s="84" t="s">
        <v>1183</v>
      </c>
      <c r="I241" s="80" t="s">
        <v>56</v>
      </c>
      <c r="J241" s="80" t="s">
        <v>56</v>
      </c>
      <c r="K241" s="80" t="s">
        <v>56</v>
      </c>
      <c r="L241" s="80" t="s">
        <v>733</v>
      </c>
      <c r="M241" s="85" t="s">
        <v>1192</v>
      </c>
      <c r="N241" s="83" t="s">
        <v>1191</v>
      </c>
      <c r="O241" s="88">
        <v>0</v>
      </c>
      <c r="P241" s="88">
        <v>16237.79</v>
      </c>
      <c r="Q241" s="88">
        <v>0</v>
      </c>
      <c r="R241" s="88">
        <v>16702.169999999998</v>
      </c>
      <c r="S241" s="88">
        <v>0</v>
      </c>
      <c r="T241" s="81" t="s">
        <v>56</v>
      </c>
      <c r="U241" s="88">
        <v>24000</v>
      </c>
      <c r="V241" s="81" t="s">
        <v>1193</v>
      </c>
      <c r="W241" s="88">
        <v>0</v>
      </c>
      <c r="X241" s="88">
        <v>0</v>
      </c>
      <c r="Y241" s="81" t="s">
        <v>56</v>
      </c>
      <c r="Z241" s="88">
        <v>24000</v>
      </c>
      <c r="AA241" s="81" t="s">
        <v>1193</v>
      </c>
      <c r="AB241" s="88">
        <v>0</v>
      </c>
      <c r="AC241" s="88">
        <v>0</v>
      </c>
      <c r="AD241" s="81" t="s">
        <v>56</v>
      </c>
      <c r="AE241" s="88">
        <v>24000</v>
      </c>
      <c r="AF241" s="81" t="s">
        <v>1193</v>
      </c>
      <c r="AG241" s="88">
        <v>0</v>
      </c>
      <c r="AH241" s="88">
        <v>0</v>
      </c>
      <c r="AI241" s="81" t="s">
        <v>56</v>
      </c>
      <c r="AJ241" s="88">
        <v>0</v>
      </c>
      <c r="AK241" s="81" t="s">
        <v>56</v>
      </c>
      <c r="AL241" s="88">
        <v>0</v>
      </c>
      <c r="AM241" s="88">
        <v>0</v>
      </c>
      <c r="AN241" s="81" t="s">
        <v>56</v>
      </c>
      <c r="AO241" s="88">
        <v>0</v>
      </c>
      <c r="AP241" s="81" t="s">
        <v>56</v>
      </c>
      <c r="AQ241" s="86">
        <f t="shared" si="6"/>
        <v>0</v>
      </c>
      <c r="AR241" s="89">
        <f t="shared" si="7"/>
        <v>104939.95999999999</v>
      </c>
      <c r="AS241" s="82" t="s">
        <v>60</v>
      </c>
      <c r="AT241" s="90">
        <v>0</v>
      </c>
      <c r="AU241" s="90">
        <v>0</v>
      </c>
      <c r="AV241" s="90">
        <v>0</v>
      </c>
      <c r="AW241" s="90">
        <v>0</v>
      </c>
      <c r="AX241" s="90">
        <v>0</v>
      </c>
      <c r="AY241" s="90">
        <v>0</v>
      </c>
    </row>
    <row r="242" spans="1:51" ht="63" x14ac:dyDescent="0.25">
      <c r="A242" s="79"/>
      <c r="B242" s="83" t="s">
        <v>70</v>
      </c>
      <c r="C242" s="80" t="s">
        <v>338</v>
      </c>
      <c r="D242" s="80">
        <v>1</v>
      </c>
      <c r="E242" s="80" t="s">
        <v>1182</v>
      </c>
      <c r="F242" s="84" t="s">
        <v>72</v>
      </c>
      <c r="G242" s="80">
        <v>57300</v>
      </c>
      <c r="H242" s="84" t="s">
        <v>1183</v>
      </c>
      <c r="I242" s="83" t="s">
        <v>56</v>
      </c>
      <c r="J242" s="83" t="s">
        <v>56</v>
      </c>
      <c r="K242" s="83" t="s">
        <v>56</v>
      </c>
      <c r="L242" s="80" t="s">
        <v>61</v>
      </c>
      <c r="M242" s="85" t="s">
        <v>1184</v>
      </c>
      <c r="N242" s="83" t="s">
        <v>74</v>
      </c>
      <c r="O242" s="88">
        <v>0</v>
      </c>
      <c r="P242" s="88">
        <v>595</v>
      </c>
      <c r="Q242" s="88">
        <v>0</v>
      </c>
      <c r="R242" s="86">
        <v>32577.18</v>
      </c>
      <c r="S242" s="88">
        <v>0</v>
      </c>
      <c r="T242" s="81" t="s">
        <v>56</v>
      </c>
      <c r="U242" s="88">
        <v>11000</v>
      </c>
      <c r="V242" s="81" t="s">
        <v>1563</v>
      </c>
      <c r="W242" s="88">
        <v>0</v>
      </c>
      <c r="X242" s="88">
        <v>0</v>
      </c>
      <c r="Y242" s="81" t="s">
        <v>56</v>
      </c>
      <c r="Z242" s="88">
        <v>2700</v>
      </c>
      <c r="AA242" s="81" t="s">
        <v>1185</v>
      </c>
      <c r="AB242" s="88">
        <v>0</v>
      </c>
      <c r="AC242" s="88">
        <v>0</v>
      </c>
      <c r="AD242" s="81" t="s">
        <v>56</v>
      </c>
      <c r="AE242" s="88">
        <v>15000</v>
      </c>
      <c r="AF242" s="81" t="s">
        <v>1564</v>
      </c>
      <c r="AG242" s="88">
        <v>0</v>
      </c>
      <c r="AH242" s="88">
        <v>0</v>
      </c>
      <c r="AI242" s="81" t="s">
        <v>56</v>
      </c>
      <c r="AJ242" s="88">
        <v>0</v>
      </c>
      <c r="AK242" s="81" t="s">
        <v>56</v>
      </c>
      <c r="AL242" s="88">
        <v>0</v>
      </c>
      <c r="AM242" s="88">
        <v>0</v>
      </c>
      <c r="AN242" s="81" t="s">
        <v>56</v>
      </c>
      <c r="AO242" s="88">
        <v>0</v>
      </c>
      <c r="AP242" s="81" t="s">
        <v>56</v>
      </c>
      <c r="AQ242" s="86">
        <f t="shared" si="6"/>
        <v>0</v>
      </c>
      <c r="AR242" s="89">
        <f t="shared" si="7"/>
        <v>61872.18</v>
      </c>
      <c r="AS242" s="82" t="s">
        <v>60</v>
      </c>
      <c r="AT242" s="88">
        <v>0</v>
      </c>
      <c r="AU242" s="88">
        <v>0</v>
      </c>
      <c r="AV242" s="88">
        <v>0</v>
      </c>
      <c r="AW242" s="88">
        <v>0</v>
      </c>
      <c r="AX242" s="88">
        <v>0</v>
      </c>
      <c r="AY242" s="88">
        <v>0</v>
      </c>
    </row>
    <row r="243" spans="1:51" ht="63" x14ac:dyDescent="0.25">
      <c r="A243" s="79"/>
      <c r="B243" s="83" t="s">
        <v>65</v>
      </c>
      <c r="C243" s="80" t="s">
        <v>324</v>
      </c>
      <c r="D243" s="80">
        <v>1</v>
      </c>
      <c r="E243" s="80" t="s">
        <v>867</v>
      </c>
      <c r="F243" s="84" t="s">
        <v>67</v>
      </c>
      <c r="G243" s="80">
        <v>21101</v>
      </c>
      <c r="H243" s="84" t="s">
        <v>868</v>
      </c>
      <c r="I243" s="83" t="s">
        <v>56</v>
      </c>
      <c r="J243" s="83" t="s">
        <v>56</v>
      </c>
      <c r="K243" s="83" t="s">
        <v>56</v>
      </c>
      <c r="L243" s="80" t="s">
        <v>57</v>
      </c>
      <c r="M243" s="65" t="s">
        <v>869</v>
      </c>
      <c r="N243" s="80" t="s">
        <v>870</v>
      </c>
      <c r="O243" s="88">
        <v>0</v>
      </c>
      <c r="P243" s="88">
        <v>65342.93</v>
      </c>
      <c r="Q243" s="88">
        <v>0</v>
      </c>
      <c r="R243" s="88">
        <v>49694.75</v>
      </c>
      <c r="S243" s="88">
        <v>0</v>
      </c>
      <c r="T243" s="81" t="s">
        <v>56</v>
      </c>
      <c r="U243" s="88">
        <v>2000</v>
      </c>
      <c r="V243" s="81" t="s">
        <v>871</v>
      </c>
      <c r="W243" s="88">
        <v>0</v>
      </c>
      <c r="X243" s="88">
        <v>0</v>
      </c>
      <c r="Y243" s="81" t="s">
        <v>56</v>
      </c>
      <c r="Z243" s="88">
        <v>2000</v>
      </c>
      <c r="AA243" s="81" t="s">
        <v>871</v>
      </c>
      <c r="AB243" s="88">
        <v>0</v>
      </c>
      <c r="AC243" s="88">
        <v>0</v>
      </c>
      <c r="AD243" s="81" t="s">
        <v>56</v>
      </c>
      <c r="AE243" s="88">
        <v>2000</v>
      </c>
      <c r="AF243" s="81" t="s">
        <v>871</v>
      </c>
      <c r="AG243" s="88">
        <v>0</v>
      </c>
      <c r="AH243" s="88">
        <v>0</v>
      </c>
      <c r="AI243" s="81" t="s">
        <v>56</v>
      </c>
      <c r="AJ243" s="88">
        <v>2000</v>
      </c>
      <c r="AK243" s="81" t="s">
        <v>871</v>
      </c>
      <c r="AL243" s="88">
        <v>0</v>
      </c>
      <c r="AM243" s="88">
        <v>0</v>
      </c>
      <c r="AN243" s="81" t="s">
        <v>56</v>
      </c>
      <c r="AO243" s="88">
        <v>0</v>
      </c>
      <c r="AP243" s="81" t="s">
        <v>56</v>
      </c>
      <c r="AQ243" s="86">
        <f t="shared" si="6"/>
        <v>0</v>
      </c>
      <c r="AR243" s="89">
        <f t="shared" si="7"/>
        <v>123037.68</v>
      </c>
      <c r="AS243" s="82" t="s">
        <v>60</v>
      </c>
      <c r="AT243" s="90">
        <v>0</v>
      </c>
      <c r="AU243" s="90">
        <v>0</v>
      </c>
      <c r="AV243" s="90">
        <v>0</v>
      </c>
      <c r="AW243" s="90">
        <v>0</v>
      </c>
      <c r="AX243" s="90">
        <v>0</v>
      </c>
      <c r="AY243" s="90">
        <v>0</v>
      </c>
    </row>
    <row r="244" spans="1:51" ht="15.75" x14ac:dyDescent="0.25">
      <c r="A244" s="79"/>
      <c r="B244" s="83" t="s">
        <v>137</v>
      </c>
      <c r="C244" s="80" t="s">
        <v>324</v>
      </c>
      <c r="D244" s="80">
        <v>1</v>
      </c>
      <c r="E244" s="80" t="s">
        <v>872</v>
      </c>
      <c r="F244" s="84" t="s">
        <v>54</v>
      </c>
      <c r="G244" s="80">
        <v>21101</v>
      </c>
      <c r="H244" s="84" t="s">
        <v>868</v>
      </c>
      <c r="I244" s="80" t="s">
        <v>56</v>
      </c>
      <c r="J244" s="80" t="s">
        <v>56</v>
      </c>
      <c r="K244" s="80" t="s">
        <v>56</v>
      </c>
      <c r="L244" s="80" t="s">
        <v>61</v>
      </c>
      <c r="M244" s="85" t="s">
        <v>873</v>
      </c>
      <c r="N244" s="83" t="s">
        <v>54</v>
      </c>
      <c r="O244" s="88">
        <v>0</v>
      </c>
      <c r="P244" s="88">
        <v>39488.550000000003</v>
      </c>
      <c r="Q244" s="88">
        <v>0</v>
      </c>
      <c r="R244" s="88">
        <v>37000</v>
      </c>
      <c r="S244" s="88">
        <v>0</v>
      </c>
      <c r="T244" s="81" t="s">
        <v>56</v>
      </c>
      <c r="U244" s="88">
        <v>5500</v>
      </c>
      <c r="V244" s="81" t="s">
        <v>874</v>
      </c>
      <c r="W244" s="88">
        <v>0</v>
      </c>
      <c r="X244" s="88">
        <v>0</v>
      </c>
      <c r="Y244" s="81" t="s">
        <v>56</v>
      </c>
      <c r="Z244" s="88">
        <v>5500</v>
      </c>
      <c r="AA244" s="81" t="s">
        <v>874</v>
      </c>
      <c r="AB244" s="88">
        <v>0</v>
      </c>
      <c r="AC244" s="88">
        <v>0</v>
      </c>
      <c r="AD244" s="81" t="s">
        <v>56</v>
      </c>
      <c r="AE244" s="88">
        <v>5500</v>
      </c>
      <c r="AF244" s="81" t="s">
        <v>874</v>
      </c>
      <c r="AG244" s="88">
        <v>0</v>
      </c>
      <c r="AH244" s="88">
        <v>0</v>
      </c>
      <c r="AI244" s="81" t="s">
        <v>56</v>
      </c>
      <c r="AJ244" s="88">
        <v>5500</v>
      </c>
      <c r="AK244" s="81" t="s">
        <v>874</v>
      </c>
      <c r="AL244" s="88">
        <v>0</v>
      </c>
      <c r="AM244" s="88">
        <v>0</v>
      </c>
      <c r="AN244" s="81" t="s">
        <v>56</v>
      </c>
      <c r="AO244" s="88">
        <v>0</v>
      </c>
      <c r="AP244" s="81" t="s">
        <v>56</v>
      </c>
      <c r="AQ244" s="86">
        <f t="shared" si="6"/>
        <v>0</v>
      </c>
      <c r="AR244" s="89">
        <f t="shared" si="7"/>
        <v>98488.55</v>
      </c>
      <c r="AS244" s="82" t="s">
        <v>60</v>
      </c>
      <c r="AT244" s="90">
        <v>0</v>
      </c>
      <c r="AU244" s="90">
        <v>0</v>
      </c>
      <c r="AV244" s="90">
        <v>0</v>
      </c>
      <c r="AW244" s="90">
        <v>0</v>
      </c>
      <c r="AX244" s="90">
        <v>0</v>
      </c>
      <c r="AY244" s="90">
        <v>0</v>
      </c>
    </row>
    <row r="245" spans="1:51" ht="15.75" x14ac:dyDescent="0.25">
      <c r="A245" s="79"/>
      <c r="B245" s="83" t="s">
        <v>137</v>
      </c>
      <c r="C245" s="80" t="s">
        <v>324</v>
      </c>
      <c r="D245" s="80">
        <v>1</v>
      </c>
      <c r="E245" s="80" t="s">
        <v>872</v>
      </c>
      <c r="F245" s="84" t="s">
        <v>54</v>
      </c>
      <c r="G245" s="80">
        <v>21101</v>
      </c>
      <c r="H245" s="84" t="s">
        <v>868</v>
      </c>
      <c r="I245" s="80" t="s">
        <v>56</v>
      </c>
      <c r="J245" s="80" t="s">
        <v>56</v>
      </c>
      <c r="K245" s="80" t="s">
        <v>56</v>
      </c>
      <c r="L245" s="80" t="s">
        <v>57</v>
      </c>
      <c r="M245" s="85" t="s">
        <v>1497</v>
      </c>
      <c r="N245" s="83" t="s">
        <v>54</v>
      </c>
      <c r="O245" s="88">
        <v>0</v>
      </c>
      <c r="P245" s="88">
        <v>36639.599999999999</v>
      </c>
      <c r="Q245" s="88">
        <v>0</v>
      </c>
      <c r="R245" s="88">
        <v>40983.53</v>
      </c>
      <c r="S245" s="88">
        <v>0</v>
      </c>
      <c r="T245" s="81" t="s">
        <v>56</v>
      </c>
      <c r="U245" s="88">
        <v>5500</v>
      </c>
      <c r="V245" s="81" t="s">
        <v>874</v>
      </c>
      <c r="W245" s="88">
        <v>0</v>
      </c>
      <c r="X245" s="88">
        <v>0</v>
      </c>
      <c r="Y245" s="81" t="s">
        <v>56</v>
      </c>
      <c r="Z245" s="88">
        <v>5500</v>
      </c>
      <c r="AA245" s="81" t="s">
        <v>874</v>
      </c>
      <c r="AB245" s="88">
        <v>0</v>
      </c>
      <c r="AC245" s="88">
        <v>0</v>
      </c>
      <c r="AD245" s="81" t="s">
        <v>56</v>
      </c>
      <c r="AE245" s="88">
        <v>5500</v>
      </c>
      <c r="AF245" s="81" t="s">
        <v>874</v>
      </c>
      <c r="AG245" s="88">
        <v>0</v>
      </c>
      <c r="AH245" s="88">
        <v>0</v>
      </c>
      <c r="AI245" s="81" t="s">
        <v>56</v>
      </c>
      <c r="AJ245" s="88">
        <v>5500</v>
      </c>
      <c r="AK245" s="81" t="s">
        <v>874</v>
      </c>
      <c r="AL245" s="88">
        <v>0</v>
      </c>
      <c r="AM245" s="88">
        <v>0</v>
      </c>
      <c r="AN245" s="81" t="s">
        <v>56</v>
      </c>
      <c r="AO245" s="88">
        <v>0</v>
      </c>
      <c r="AP245" s="81" t="s">
        <v>56</v>
      </c>
      <c r="AQ245" s="86">
        <f t="shared" si="6"/>
        <v>0</v>
      </c>
      <c r="AR245" s="89">
        <f t="shared" si="7"/>
        <v>99623.13</v>
      </c>
      <c r="AS245" s="82" t="s">
        <v>60</v>
      </c>
      <c r="AT245" s="90">
        <v>0</v>
      </c>
      <c r="AU245" s="90">
        <v>0</v>
      </c>
      <c r="AV245" s="90">
        <v>0</v>
      </c>
      <c r="AW245" s="90">
        <v>0</v>
      </c>
      <c r="AX245" s="90">
        <v>0</v>
      </c>
      <c r="AY245" s="90">
        <v>0</v>
      </c>
    </row>
    <row r="246" spans="1:51" ht="157.5" x14ac:dyDescent="0.25">
      <c r="A246" s="79"/>
      <c r="B246" s="83" t="s">
        <v>70</v>
      </c>
      <c r="C246" s="80" t="s">
        <v>324</v>
      </c>
      <c r="D246" s="80">
        <v>1</v>
      </c>
      <c r="E246" s="80" t="s">
        <v>875</v>
      </c>
      <c r="F246" s="84" t="s">
        <v>876</v>
      </c>
      <c r="G246" s="80">
        <v>21101</v>
      </c>
      <c r="H246" s="84" t="s">
        <v>868</v>
      </c>
      <c r="I246" s="80" t="s">
        <v>56</v>
      </c>
      <c r="J246" s="80" t="s">
        <v>56</v>
      </c>
      <c r="K246" s="80" t="s">
        <v>56</v>
      </c>
      <c r="L246" s="80" t="s">
        <v>61</v>
      </c>
      <c r="M246" s="85" t="s">
        <v>877</v>
      </c>
      <c r="N246" s="83" t="s">
        <v>878</v>
      </c>
      <c r="O246" s="88">
        <v>0</v>
      </c>
      <c r="P246" s="88">
        <v>22612.51</v>
      </c>
      <c r="Q246" s="88">
        <v>0</v>
      </c>
      <c r="R246" s="86">
        <v>76900</v>
      </c>
      <c r="S246" s="88">
        <v>0</v>
      </c>
      <c r="T246" s="81" t="s">
        <v>56</v>
      </c>
      <c r="U246" s="88">
        <v>100000</v>
      </c>
      <c r="V246" s="81" t="s">
        <v>879</v>
      </c>
      <c r="W246" s="88">
        <v>0</v>
      </c>
      <c r="X246" s="88">
        <v>0</v>
      </c>
      <c r="Y246" s="81" t="s">
        <v>56</v>
      </c>
      <c r="Z246" s="88">
        <v>0</v>
      </c>
      <c r="AA246" s="81" t="s">
        <v>56</v>
      </c>
      <c r="AB246" s="88">
        <v>0</v>
      </c>
      <c r="AC246" s="88">
        <v>0</v>
      </c>
      <c r="AD246" s="81" t="s">
        <v>56</v>
      </c>
      <c r="AE246" s="88">
        <v>0</v>
      </c>
      <c r="AF246" s="81" t="s">
        <v>56</v>
      </c>
      <c r="AG246" s="88">
        <v>0</v>
      </c>
      <c r="AH246" s="88">
        <v>0</v>
      </c>
      <c r="AI246" s="81" t="s">
        <v>56</v>
      </c>
      <c r="AJ246" s="88">
        <v>0</v>
      </c>
      <c r="AK246" s="81" t="s">
        <v>56</v>
      </c>
      <c r="AL246" s="88">
        <v>0</v>
      </c>
      <c r="AM246" s="88">
        <v>0</v>
      </c>
      <c r="AN246" s="81" t="s">
        <v>56</v>
      </c>
      <c r="AO246" s="88">
        <v>0</v>
      </c>
      <c r="AP246" s="81" t="s">
        <v>56</v>
      </c>
      <c r="AQ246" s="86">
        <f t="shared" si="6"/>
        <v>0</v>
      </c>
      <c r="AR246" s="89">
        <f t="shared" si="7"/>
        <v>199512.51</v>
      </c>
      <c r="AS246" s="82" t="s">
        <v>60</v>
      </c>
      <c r="AT246" s="90">
        <v>0</v>
      </c>
      <c r="AU246" s="90">
        <v>0</v>
      </c>
      <c r="AV246" s="90">
        <v>0</v>
      </c>
      <c r="AW246" s="90">
        <v>0</v>
      </c>
      <c r="AX246" s="90">
        <v>0</v>
      </c>
      <c r="AY246" s="90">
        <v>0</v>
      </c>
    </row>
    <row r="247" spans="1:51" ht="63" x14ac:dyDescent="0.25">
      <c r="A247" s="79"/>
      <c r="B247" s="83" t="s">
        <v>65</v>
      </c>
      <c r="C247" s="80" t="s">
        <v>324</v>
      </c>
      <c r="D247" s="80">
        <v>1</v>
      </c>
      <c r="E247" s="80" t="s">
        <v>880</v>
      </c>
      <c r="F247" s="84" t="s">
        <v>67</v>
      </c>
      <c r="G247" s="80">
        <v>21102</v>
      </c>
      <c r="H247" s="84" t="s">
        <v>881</v>
      </c>
      <c r="I247" s="80" t="s">
        <v>56</v>
      </c>
      <c r="J247" s="80" t="s">
        <v>56</v>
      </c>
      <c r="K247" s="80" t="s">
        <v>56</v>
      </c>
      <c r="L247" s="80" t="s">
        <v>57</v>
      </c>
      <c r="M247" s="85" t="s">
        <v>882</v>
      </c>
      <c r="N247" s="83" t="s">
        <v>870</v>
      </c>
      <c r="O247" s="88">
        <v>0</v>
      </c>
      <c r="P247" s="88">
        <v>67055.44</v>
      </c>
      <c r="Q247" s="88">
        <v>0</v>
      </c>
      <c r="R247" s="88">
        <v>2000</v>
      </c>
      <c r="S247" s="88">
        <v>0</v>
      </c>
      <c r="T247" s="81" t="s">
        <v>56</v>
      </c>
      <c r="U247" s="88">
        <f>2000+1800</f>
        <v>3800</v>
      </c>
      <c r="V247" s="81" t="s">
        <v>883</v>
      </c>
      <c r="W247" s="88">
        <v>0</v>
      </c>
      <c r="X247" s="88">
        <v>0</v>
      </c>
      <c r="Y247" s="81" t="s">
        <v>56</v>
      </c>
      <c r="Z247" s="88">
        <v>2000</v>
      </c>
      <c r="AA247" s="81" t="s">
        <v>871</v>
      </c>
      <c r="AB247" s="88">
        <v>0</v>
      </c>
      <c r="AC247" s="88">
        <v>0</v>
      </c>
      <c r="AD247" s="81" t="s">
        <v>56</v>
      </c>
      <c r="AE247" s="88">
        <v>2000</v>
      </c>
      <c r="AF247" s="81" t="s">
        <v>871</v>
      </c>
      <c r="AG247" s="88">
        <v>0</v>
      </c>
      <c r="AH247" s="88">
        <v>0</v>
      </c>
      <c r="AI247" s="81" t="s">
        <v>56</v>
      </c>
      <c r="AJ247" s="88">
        <v>2000</v>
      </c>
      <c r="AK247" s="81" t="s">
        <v>871</v>
      </c>
      <c r="AL247" s="88">
        <v>0</v>
      </c>
      <c r="AM247" s="88">
        <v>0</v>
      </c>
      <c r="AN247" s="81" t="s">
        <v>56</v>
      </c>
      <c r="AO247" s="88">
        <v>0</v>
      </c>
      <c r="AP247" s="81" t="s">
        <v>56</v>
      </c>
      <c r="AQ247" s="86">
        <f t="shared" si="6"/>
        <v>0</v>
      </c>
      <c r="AR247" s="89">
        <f t="shared" si="7"/>
        <v>78855.44</v>
      </c>
      <c r="AS247" s="82" t="s">
        <v>60</v>
      </c>
      <c r="AT247" s="90">
        <v>0</v>
      </c>
      <c r="AU247" s="90">
        <v>0</v>
      </c>
      <c r="AV247" s="90">
        <v>0</v>
      </c>
      <c r="AW247" s="90">
        <v>0</v>
      </c>
      <c r="AX247" s="90">
        <v>0</v>
      </c>
      <c r="AY247" s="90">
        <v>0</v>
      </c>
    </row>
    <row r="248" spans="1:51" ht="15.75" x14ac:dyDescent="0.25">
      <c r="A248" s="79"/>
      <c r="B248" s="83" t="s">
        <v>137</v>
      </c>
      <c r="C248" s="80" t="s">
        <v>324</v>
      </c>
      <c r="D248" s="80">
        <v>1</v>
      </c>
      <c r="E248" s="80" t="s">
        <v>884</v>
      </c>
      <c r="F248" s="84" t="s">
        <v>54</v>
      </c>
      <c r="G248" s="80">
        <v>21102</v>
      </c>
      <c r="H248" s="84" t="s">
        <v>881</v>
      </c>
      <c r="I248" s="80" t="s">
        <v>56</v>
      </c>
      <c r="J248" s="80" t="s">
        <v>56</v>
      </c>
      <c r="K248" s="80" t="s">
        <v>56</v>
      </c>
      <c r="L248" s="80" t="s">
        <v>61</v>
      </c>
      <c r="M248" s="85" t="s">
        <v>885</v>
      </c>
      <c r="N248" s="83" t="s">
        <v>54</v>
      </c>
      <c r="O248" s="88">
        <v>0</v>
      </c>
      <c r="P248" s="88">
        <v>90865.91</v>
      </c>
      <c r="Q248" s="88">
        <v>0</v>
      </c>
      <c r="R248" s="88">
        <v>7000</v>
      </c>
      <c r="S248" s="88">
        <v>0</v>
      </c>
      <c r="T248" s="81" t="s">
        <v>56</v>
      </c>
      <c r="U248" s="88">
        <v>5500</v>
      </c>
      <c r="V248" s="81" t="s">
        <v>874</v>
      </c>
      <c r="W248" s="88">
        <v>0</v>
      </c>
      <c r="X248" s="88">
        <v>0</v>
      </c>
      <c r="Y248" s="81" t="s">
        <v>56</v>
      </c>
      <c r="Z248" s="88">
        <v>5500</v>
      </c>
      <c r="AA248" s="81" t="s">
        <v>874</v>
      </c>
      <c r="AB248" s="88">
        <v>0</v>
      </c>
      <c r="AC248" s="88">
        <v>0</v>
      </c>
      <c r="AD248" s="81" t="s">
        <v>56</v>
      </c>
      <c r="AE248" s="88">
        <v>5500</v>
      </c>
      <c r="AF248" s="81" t="s">
        <v>874</v>
      </c>
      <c r="AG248" s="88">
        <v>0</v>
      </c>
      <c r="AH248" s="88">
        <v>0</v>
      </c>
      <c r="AI248" s="81" t="s">
        <v>56</v>
      </c>
      <c r="AJ248" s="88">
        <v>5500</v>
      </c>
      <c r="AK248" s="81" t="s">
        <v>874</v>
      </c>
      <c r="AL248" s="88">
        <v>0</v>
      </c>
      <c r="AM248" s="88">
        <v>0</v>
      </c>
      <c r="AN248" s="81" t="s">
        <v>56</v>
      </c>
      <c r="AO248" s="88">
        <v>0</v>
      </c>
      <c r="AP248" s="81" t="s">
        <v>56</v>
      </c>
      <c r="AQ248" s="86">
        <f t="shared" si="6"/>
        <v>0</v>
      </c>
      <c r="AR248" s="89">
        <f t="shared" si="7"/>
        <v>119865.91</v>
      </c>
      <c r="AS248" s="82" t="s">
        <v>60</v>
      </c>
      <c r="AT248" s="90">
        <v>0</v>
      </c>
      <c r="AU248" s="90">
        <v>0</v>
      </c>
      <c r="AV248" s="90">
        <v>0</v>
      </c>
      <c r="AW248" s="90">
        <v>0</v>
      </c>
      <c r="AX248" s="90">
        <v>0</v>
      </c>
      <c r="AY248" s="90">
        <v>0</v>
      </c>
    </row>
    <row r="249" spans="1:51" ht="15.75" x14ac:dyDescent="0.25">
      <c r="A249" s="79"/>
      <c r="B249" s="83" t="s">
        <v>137</v>
      </c>
      <c r="C249" s="80" t="s">
        <v>324</v>
      </c>
      <c r="D249" s="80">
        <v>1</v>
      </c>
      <c r="E249" s="80" t="s">
        <v>884</v>
      </c>
      <c r="F249" s="84" t="s">
        <v>54</v>
      </c>
      <c r="G249" s="80">
        <v>21102</v>
      </c>
      <c r="H249" s="84" t="s">
        <v>881</v>
      </c>
      <c r="I249" s="80" t="s">
        <v>56</v>
      </c>
      <c r="J249" s="80" t="s">
        <v>56</v>
      </c>
      <c r="K249" s="80" t="s">
        <v>56</v>
      </c>
      <c r="L249" s="80" t="s">
        <v>57</v>
      </c>
      <c r="M249" s="85" t="s">
        <v>1498</v>
      </c>
      <c r="N249" s="83" t="s">
        <v>54</v>
      </c>
      <c r="O249" s="88">
        <v>0</v>
      </c>
      <c r="P249" s="88">
        <v>34073.120000000003</v>
      </c>
      <c r="Q249" s="88">
        <v>0</v>
      </c>
      <c r="R249" s="86">
        <v>77546.13</v>
      </c>
      <c r="S249" s="88">
        <v>0</v>
      </c>
      <c r="T249" s="81" t="s">
        <v>56</v>
      </c>
      <c r="U249" s="88">
        <v>5500</v>
      </c>
      <c r="V249" s="81" t="s">
        <v>874</v>
      </c>
      <c r="W249" s="88">
        <v>0</v>
      </c>
      <c r="X249" s="88">
        <v>0</v>
      </c>
      <c r="Y249" s="81" t="s">
        <v>56</v>
      </c>
      <c r="Z249" s="88">
        <v>5500</v>
      </c>
      <c r="AA249" s="81" t="s">
        <v>874</v>
      </c>
      <c r="AB249" s="88">
        <v>0</v>
      </c>
      <c r="AC249" s="88">
        <v>0</v>
      </c>
      <c r="AD249" s="81" t="s">
        <v>56</v>
      </c>
      <c r="AE249" s="88">
        <v>5500</v>
      </c>
      <c r="AF249" s="81" t="s">
        <v>874</v>
      </c>
      <c r="AG249" s="88">
        <v>0</v>
      </c>
      <c r="AH249" s="88">
        <v>0</v>
      </c>
      <c r="AI249" s="81" t="s">
        <v>56</v>
      </c>
      <c r="AJ249" s="88">
        <v>5500</v>
      </c>
      <c r="AK249" s="81" t="s">
        <v>874</v>
      </c>
      <c r="AL249" s="88">
        <v>0</v>
      </c>
      <c r="AM249" s="88">
        <v>0</v>
      </c>
      <c r="AN249" s="81" t="s">
        <v>56</v>
      </c>
      <c r="AO249" s="88">
        <v>0</v>
      </c>
      <c r="AP249" s="81" t="s">
        <v>56</v>
      </c>
      <c r="AQ249" s="86">
        <f t="shared" si="6"/>
        <v>0</v>
      </c>
      <c r="AR249" s="89">
        <f t="shared" si="7"/>
        <v>133619.25</v>
      </c>
      <c r="AS249" s="82" t="s">
        <v>60</v>
      </c>
      <c r="AT249" s="90">
        <v>0</v>
      </c>
      <c r="AU249" s="90">
        <v>0</v>
      </c>
      <c r="AV249" s="90">
        <v>0</v>
      </c>
      <c r="AW249" s="90">
        <v>0</v>
      </c>
      <c r="AX249" s="90">
        <v>0</v>
      </c>
      <c r="AY249" s="90">
        <v>0</v>
      </c>
    </row>
    <row r="250" spans="1:51" ht="63" x14ac:dyDescent="0.25">
      <c r="A250" s="79"/>
      <c r="B250" s="83" t="s">
        <v>65</v>
      </c>
      <c r="C250" s="80" t="s">
        <v>324</v>
      </c>
      <c r="D250" s="80">
        <v>1</v>
      </c>
      <c r="E250" s="80" t="s">
        <v>886</v>
      </c>
      <c r="F250" s="84" t="s">
        <v>67</v>
      </c>
      <c r="G250" s="80">
        <v>21103</v>
      </c>
      <c r="H250" s="84" t="s">
        <v>355</v>
      </c>
      <c r="I250" s="80" t="s">
        <v>56</v>
      </c>
      <c r="J250" s="80" t="s">
        <v>56</v>
      </c>
      <c r="K250" s="80" t="s">
        <v>56</v>
      </c>
      <c r="L250" s="80" t="s">
        <v>57</v>
      </c>
      <c r="M250" s="85" t="s">
        <v>887</v>
      </c>
      <c r="N250" s="83" t="s">
        <v>870</v>
      </c>
      <c r="O250" s="88">
        <v>0</v>
      </c>
      <c r="P250" s="88">
        <v>59946.87</v>
      </c>
      <c r="Q250" s="88">
        <v>0</v>
      </c>
      <c r="R250" s="88">
        <v>3148.78</v>
      </c>
      <c r="S250" s="88">
        <v>0</v>
      </c>
      <c r="T250" s="81" t="s">
        <v>56</v>
      </c>
      <c r="U250" s="88">
        <v>2000</v>
      </c>
      <c r="V250" s="81" t="s">
        <v>871</v>
      </c>
      <c r="W250" s="88">
        <v>0</v>
      </c>
      <c r="X250" s="88">
        <v>0</v>
      </c>
      <c r="Y250" s="81" t="s">
        <v>56</v>
      </c>
      <c r="Z250" s="88">
        <v>2000</v>
      </c>
      <c r="AA250" s="81" t="s">
        <v>871</v>
      </c>
      <c r="AB250" s="88">
        <v>0</v>
      </c>
      <c r="AC250" s="88">
        <v>0</v>
      </c>
      <c r="AD250" s="81" t="s">
        <v>56</v>
      </c>
      <c r="AE250" s="88">
        <v>2000</v>
      </c>
      <c r="AF250" s="81" t="s">
        <v>871</v>
      </c>
      <c r="AG250" s="88">
        <v>0</v>
      </c>
      <c r="AH250" s="88">
        <v>0</v>
      </c>
      <c r="AI250" s="81" t="s">
        <v>56</v>
      </c>
      <c r="AJ250" s="88">
        <v>2000</v>
      </c>
      <c r="AK250" s="81" t="s">
        <v>871</v>
      </c>
      <c r="AL250" s="88">
        <v>0</v>
      </c>
      <c r="AM250" s="88">
        <v>0</v>
      </c>
      <c r="AN250" s="81" t="s">
        <v>56</v>
      </c>
      <c r="AO250" s="88">
        <v>0</v>
      </c>
      <c r="AP250" s="81" t="s">
        <v>56</v>
      </c>
      <c r="AQ250" s="86">
        <f t="shared" si="6"/>
        <v>0</v>
      </c>
      <c r="AR250" s="89">
        <f t="shared" si="7"/>
        <v>71095.649999999994</v>
      </c>
      <c r="AS250" s="82" t="s">
        <v>60</v>
      </c>
      <c r="AT250" s="90">
        <v>0</v>
      </c>
      <c r="AU250" s="90">
        <v>0</v>
      </c>
      <c r="AV250" s="90">
        <v>0</v>
      </c>
      <c r="AW250" s="90">
        <v>0</v>
      </c>
      <c r="AX250" s="90">
        <v>0</v>
      </c>
      <c r="AY250" s="90">
        <v>0</v>
      </c>
    </row>
    <row r="251" spans="1:51" ht="31.5" x14ac:dyDescent="0.25">
      <c r="A251" s="79"/>
      <c r="B251" s="83" t="s">
        <v>137</v>
      </c>
      <c r="C251" s="80" t="s">
        <v>324</v>
      </c>
      <c r="D251" s="80">
        <v>1</v>
      </c>
      <c r="E251" s="80" t="s">
        <v>888</v>
      </c>
      <c r="F251" s="84" t="s">
        <v>54</v>
      </c>
      <c r="G251" s="80">
        <v>21103</v>
      </c>
      <c r="H251" s="84" t="s">
        <v>355</v>
      </c>
      <c r="I251" s="80">
        <v>23310000</v>
      </c>
      <c r="J251" s="80" t="s">
        <v>889</v>
      </c>
      <c r="K251" s="80" t="s">
        <v>890</v>
      </c>
      <c r="L251" s="80" t="s">
        <v>61</v>
      </c>
      <c r="M251" s="85" t="s">
        <v>891</v>
      </c>
      <c r="N251" s="83" t="s">
        <v>54</v>
      </c>
      <c r="O251" s="86">
        <v>1499.84</v>
      </c>
      <c r="P251" s="86">
        <v>105119.75</v>
      </c>
      <c r="Q251" s="86">
        <v>72000</v>
      </c>
      <c r="R251" s="88">
        <v>10633.05</v>
      </c>
      <c r="S251" s="88">
        <v>41400</v>
      </c>
      <c r="T251" s="81" t="s">
        <v>1489</v>
      </c>
      <c r="U251" s="88">
        <v>5500</v>
      </c>
      <c r="V251" s="81" t="s">
        <v>874</v>
      </c>
      <c r="W251" s="88">
        <v>0</v>
      </c>
      <c r="X251" s="88">
        <v>0</v>
      </c>
      <c r="Y251" s="81" t="s">
        <v>56</v>
      </c>
      <c r="Z251" s="88">
        <v>5500</v>
      </c>
      <c r="AA251" s="81" t="s">
        <v>874</v>
      </c>
      <c r="AB251" s="88">
        <v>0</v>
      </c>
      <c r="AC251" s="88">
        <v>0</v>
      </c>
      <c r="AD251" s="81" t="s">
        <v>56</v>
      </c>
      <c r="AE251" s="88">
        <v>5500</v>
      </c>
      <c r="AF251" s="81" t="s">
        <v>874</v>
      </c>
      <c r="AG251" s="88">
        <v>0</v>
      </c>
      <c r="AH251" s="88">
        <v>0</v>
      </c>
      <c r="AI251" s="81" t="s">
        <v>56</v>
      </c>
      <c r="AJ251" s="88">
        <v>5500</v>
      </c>
      <c r="AK251" s="81" t="s">
        <v>874</v>
      </c>
      <c r="AL251" s="88">
        <v>0</v>
      </c>
      <c r="AM251" s="88">
        <v>0</v>
      </c>
      <c r="AN251" s="81" t="s">
        <v>56</v>
      </c>
      <c r="AO251" s="88">
        <v>0</v>
      </c>
      <c r="AP251" s="81" t="s">
        <v>56</v>
      </c>
      <c r="AQ251" s="86">
        <f t="shared" si="6"/>
        <v>114899.84</v>
      </c>
      <c r="AR251" s="89">
        <f t="shared" si="7"/>
        <v>137752.79999999999</v>
      </c>
      <c r="AS251" s="82" t="s">
        <v>60</v>
      </c>
      <c r="AT251" s="90">
        <v>0</v>
      </c>
      <c r="AU251" s="90">
        <v>0</v>
      </c>
      <c r="AV251" s="90">
        <v>0</v>
      </c>
      <c r="AW251" s="90">
        <v>0</v>
      </c>
      <c r="AX251" s="90">
        <v>0</v>
      </c>
      <c r="AY251" s="90">
        <v>0</v>
      </c>
    </row>
    <row r="252" spans="1:51" ht="31.5" x14ac:dyDescent="0.25">
      <c r="A252" s="79"/>
      <c r="B252" s="83" t="s">
        <v>137</v>
      </c>
      <c r="C252" s="80" t="s">
        <v>324</v>
      </c>
      <c r="D252" s="80">
        <v>1</v>
      </c>
      <c r="E252" s="80" t="s">
        <v>888</v>
      </c>
      <c r="F252" s="84" t="s">
        <v>54</v>
      </c>
      <c r="G252" s="80">
        <v>21103</v>
      </c>
      <c r="H252" s="84" t="s">
        <v>355</v>
      </c>
      <c r="I252" s="80">
        <v>23310000</v>
      </c>
      <c r="J252" s="80" t="s">
        <v>892</v>
      </c>
      <c r="K252" s="80" t="s">
        <v>893</v>
      </c>
      <c r="L252" s="80" t="s">
        <v>57</v>
      </c>
      <c r="M252" s="85" t="s">
        <v>894</v>
      </c>
      <c r="N252" s="83" t="s">
        <v>54</v>
      </c>
      <c r="O252" s="86">
        <v>14998.39</v>
      </c>
      <c r="P252" s="86">
        <v>68016.34</v>
      </c>
      <c r="Q252" s="86">
        <v>8000</v>
      </c>
      <c r="R252" s="86">
        <v>55936.66</v>
      </c>
      <c r="S252" s="88">
        <v>3400</v>
      </c>
      <c r="T252" s="81" t="s">
        <v>1489</v>
      </c>
      <c r="U252" s="88">
        <v>5500</v>
      </c>
      <c r="V252" s="81" t="s">
        <v>874</v>
      </c>
      <c r="W252" s="88">
        <v>0</v>
      </c>
      <c r="X252" s="88">
        <v>0</v>
      </c>
      <c r="Y252" s="81" t="s">
        <v>56</v>
      </c>
      <c r="Z252" s="88">
        <v>5500</v>
      </c>
      <c r="AA252" s="81" t="s">
        <v>874</v>
      </c>
      <c r="AB252" s="88">
        <v>0</v>
      </c>
      <c r="AC252" s="88">
        <v>0</v>
      </c>
      <c r="AD252" s="81" t="s">
        <v>56</v>
      </c>
      <c r="AE252" s="88">
        <v>5500</v>
      </c>
      <c r="AF252" s="81" t="s">
        <v>874</v>
      </c>
      <c r="AG252" s="88">
        <v>0</v>
      </c>
      <c r="AH252" s="88">
        <v>0</v>
      </c>
      <c r="AI252" s="81" t="s">
        <v>56</v>
      </c>
      <c r="AJ252" s="88">
        <v>5500</v>
      </c>
      <c r="AK252" s="81" t="s">
        <v>874</v>
      </c>
      <c r="AL252" s="88">
        <v>0</v>
      </c>
      <c r="AM252" s="88">
        <v>0</v>
      </c>
      <c r="AN252" s="81" t="s">
        <v>56</v>
      </c>
      <c r="AO252" s="88">
        <v>0</v>
      </c>
      <c r="AP252" s="81" t="s">
        <v>56</v>
      </c>
      <c r="AQ252" s="86">
        <f t="shared" ref="AQ252:AQ320" si="8">O252+Q252+S252+X252+AC252+AH252+AM252</f>
        <v>26398.39</v>
      </c>
      <c r="AR252" s="89">
        <f t="shared" ref="AR252:AR320" si="9">P252+R252+U252+W252+Z252+AB252+AE252+AG252+AJ252+AL252+AO252</f>
        <v>145953</v>
      </c>
      <c r="AS252" s="82" t="s">
        <v>60</v>
      </c>
      <c r="AT252" s="90">
        <v>0</v>
      </c>
      <c r="AU252" s="90">
        <v>0</v>
      </c>
      <c r="AV252" s="90">
        <v>0</v>
      </c>
      <c r="AW252" s="90">
        <v>0</v>
      </c>
      <c r="AX252" s="90">
        <v>0</v>
      </c>
      <c r="AY252" s="90">
        <v>0</v>
      </c>
    </row>
    <row r="253" spans="1:51" ht="31.5" x14ac:dyDescent="0.25">
      <c r="A253" s="79"/>
      <c r="B253" s="83" t="s">
        <v>70</v>
      </c>
      <c r="C253" s="80" t="s">
        <v>324</v>
      </c>
      <c r="D253" s="80">
        <v>5</v>
      </c>
      <c r="E253" s="80" t="s">
        <v>353</v>
      </c>
      <c r="F253" s="84" t="s">
        <v>354</v>
      </c>
      <c r="G253" s="80">
        <v>21103</v>
      </c>
      <c r="H253" s="84" t="s">
        <v>355</v>
      </c>
      <c r="I253" s="80" t="s">
        <v>56</v>
      </c>
      <c r="J253" s="80" t="s">
        <v>56</v>
      </c>
      <c r="K253" s="80" t="s">
        <v>56</v>
      </c>
      <c r="L253" s="80" t="s">
        <v>284</v>
      </c>
      <c r="M253" s="85" t="s">
        <v>356</v>
      </c>
      <c r="N253" s="83" t="s">
        <v>357</v>
      </c>
      <c r="O253" s="88">
        <v>0</v>
      </c>
      <c r="P253" s="88">
        <v>135918.98000000001</v>
      </c>
      <c r="Q253" s="88">
        <v>0</v>
      </c>
      <c r="R253" s="88">
        <v>0</v>
      </c>
      <c r="S253" s="88">
        <v>0</v>
      </c>
      <c r="T253" s="81" t="s">
        <v>56</v>
      </c>
      <c r="U253" s="88">
        <v>2500</v>
      </c>
      <c r="V253" s="81" t="s">
        <v>358</v>
      </c>
      <c r="W253" s="88">
        <v>300</v>
      </c>
      <c r="X253" s="88">
        <v>0</v>
      </c>
      <c r="Y253" s="81" t="s">
        <v>56</v>
      </c>
      <c r="Z253" s="88">
        <v>7500</v>
      </c>
      <c r="AA253" s="81" t="s">
        <v>359</v>
      </c>
      <c r="AB253" s="88">
        <v>800</v>
      </c>
      <c r="AC253" s="88">
        <v>0</v>
      </c>
      <c r="AD253" s="81" t="s">
        <v>56</v>
      </c>
      <c r="AE253" s="88">
        <v>0</v>
      </c>
      <c r="AF253" s="81" t="s">
        <v>56</v>
      </c>
      <c r="AG253" s="88">
        <v>0</v>
      </c>
      <c r="AH253" s="88">
        <v>0</v>
      </c>
      <c r="AI253" s="81" t="s">
        <v>56</v>
      </c>
      <c r="AJ253" s="88">
        <v>0</v>
      </c>
      <c r="AK253" s="81" t="s">
        <v>56</v>
      </c>
      <c r="AL253" s="88">
        <v>0</v>
      </c>
      <c r="AM253" s="88">
        <v>0</v>
      </c>
      <c r="AN253" s="81" t="s">
        <v>56</v>
      </c>
      <c r="AO253" s="88">
        <v>0</v>
      </c>
      <c r="AP253" s="81" t="s">
        <v>56</v>
      </c>
      <c r="AQ253" s="86">
        <f t="shared" si="8"/>
        <v>0</v>
      </c>
      <c r="AR253" s="89">
        <f t="shared" si="9"/>
        <v>147018.98000000001</v>
      </c>
      <c r="AS253" s="82" t="s">
        <v>60</v>
      </c>
      <c r="AT253" s="90">
        <v>0</v>
      </c>
      <c r="AU253" s="90">
        <v>0</v>
      </c>
      <c r="AV253" s="90">
        <v>0</v>
      </c>
      <c r="AW253" s="90">
        <v>0</v>
      </c>
      <c r="AX253" s="90">
        <v>0</v>
      </c>
      <c r="AY253" s="90">
        <v>0</v>
      </c>
    </row>
    <row r="254" spans="1:51" ht="63" x14ac:dyDescent="0.25">
      <c r="A254" s="79"/>
      <c r="B254" s="83" t="s">
        <v>65</v>
      </c>
      <c r="C254" s="80" t="s">
        <v>324</v>
      </c>
      <c r="D254" s="80">
        <v>1</v>
      </c>
      <c r="E254" s="80" t="s">
        <v>895</v>
      </c>
      <c r="F254" s="84" t="s">
        <v>67</v>
      </c>
      <c r="G254" s="80">
        <v>21104</v>
      </c>
      <c r="H254" s="84" t="s">
        <v>896</v>
      </c>
      <c r="I254" s="80" t="s">
        <v>56</v>
      </c>
      <c r="J254" s="80" t="s">
        <v>56</v>
      </c>
      <c r="K254" s="80" t="s">
        <v>56</v>
      </c>
      <c r="L254" s="80" t="s">
        <v>57</v>
      </c>
      <c r="M254" s="85" t="s">
        <v>897</v>
      </c>
      <c r="N254" s="83" t="s">
        <v>870</v>
      </c>
      <c r="O254" s="88">
        <v>0</v>
      </c>
      <c r="P254" s="88">
        <v>51188.87</v>
      </c>
      <c r="Q254" s="88">
        <v>0</v>
      </c>
      <c r="R254" s="88">
        <v>2000</v>
      </c>
      <c r="S254" s="88">
        <v>0</v>
      </c>
      <c r="T254" s="81" t="s">
        <v>56</v>
      </c>
      <c r="U254" s="88">
        <f>2000</f>
        <v>2000</v>
      </c>
      <c r="V254" s="81" t="s">
        <v>871</v>
      </c>
      <c r="W254" s="88">
        <v>0</v>
      </c>
      <c r="X254" s="88">
        <v>0</v>
      </c>
      <c r="Y254" s="81" t="s">
        <v>56</v>
      </c>
      <c r="Z254" s="88">
        <v>2000</v>
      </c>
      <c r="AA254" s="81" t="s">
        <v>871</v>
      </c>
      <c r="AB254" s="88">
        <v>0</v>
      </c>
      <c r="AC254" s="88">
        <v>0</v>
      </c>
      <c r="AD254" s="81" t="s">
        <v>56</v>
      </c>
      <c r="AE254" s="88">
        <v>2000</v>
      </c>
      <c r="AF254" s="81" t="s">
        <v>871</v>
      </c>
      <c r="AG254" s="88">
        <v>0</v>
      </c>
      <c r="AH254" s="88">
        <v>0</v>
      </c>
      <c r="AI254" s="81" t="s">
        <v>56</v>
      </c>
      <c r="AJ254" s="88">
        <v>2000</v>
      </c>
      <c r="AK254" s="81" t="s">
        <v>871</v>
      </c>
      <c r="AL254" s="88">
        <v>0</v>
      </c>
      <c r="AM254" s="88">
        <v>0</v>
      </c>
      <c r="AN254" s="81" t="s">
        <v>56</v>
      </c>
      <c r="AO254" s="88">
        <v>0</v>
      </c>
      <c r="AP254" s="81" t="s">
        <v>56</v>
      </c>
      <c r="AQ254" s="86">
        <f t="shared" si="8"/>
        <v>0</v>
      </c>
      <c r="AR254" s="89">
        <f t="shared" si="9"/>
        <v>61188.87</v>
      </c>
      <c r="AS254" s="82" t="s">
        <v>60</v>
      </c>
      <c r="AT254" s="90">
        <v>0</v>
      </c>
      <c r="AU254" s="90">
        <v>0</v>
      </c>
      <c r="AV254" s="90">
        <v>0</v>
      </c>
      <c r="AW254" s="90">
        <v>0</v>
      </c>
      <c r="AX254" s="90">
        <v>0</v>
      </c>
      <c r="AY254" s="90">
        <v>0</v>
      </c>
    </row>
    <row r="255" spans="1:51" ht="15.75" x14ac:dyDescent="0.25">
      <c r="A255" s="79"/>
      <c r="B255" s="83" t="s">
        <v>137</v>
      </c>
      <c r="C255" s="80" t="s">
        <v>324</v>
      </c>
      <c r="D255" s="80">
        <v>1</v>
      </c>
      <c r="E255" s="80" t="s">
        <v>898</v>
      </c>
      <c r="F255" s="84" t="s">
        <v>54</v>
      </c>
      <c r="G255" s="80">
        <v>21104</v>
      </c>
      <c r="H255" s="84" t="s">
        <v>896</v>
      </c>
      <c r="I255" s="80" t="s">
        <v>56</v>
      </c>
      <c r="J255" s="80" t="s">
        <v>56</v>
      </c>
      <c r="K255" s="80" t="s">
        <v>56</v>
      </c>
      <c r="L255" s="80" t="s">
        <v>61</v>
      </c>
      <c r="M255" s="85" t="s">
        <v>899</v>
      </c>
      <c r="N255" s="83" t="s">
        <v>54</v>
      </c>
      <c r="O255" s="88">
        <v>0</v>
      </c>
      <c r="P255" s="88">
        <v>70990.67</v>
      </c>
      <c r="Q255" s="88">
        <v>0</v>
      </c>
      <c r="R255" s="88">
        <v>48000</v>
      </c>
      <c r="S255" s="88">
        <v>0</v>
      </c>
      <c r="T255" s="81" t="s">
        <v>56</v>
      </c>
      <c r="U255" s="88">
        <v>5500</v>
      </c>
      <c r="V255" s="81" t="s">
        <v>874</v>
      </c>
      <c r="W255" s="88">
        <v>0</v>
      </c>
      <c r="X255" s="88">
        <v>0</v>
      </c>
      <c r="Y255" s="81" t="s">
        <v>56</v>
      </c>
      <c r="Z255" s="88">
        <v>5500</v>
      </c>
      <c r="AA255" s="81" t="s">
        <v>874</v>
      </c>
      <c r="AB255" s="88">
        <v>0</v>
      </c>
      <c r="AC255" s="88">
        <v>0</v>
      </c>
      <c r="AD255" s="81" t="s">
        <v>56</v>
      </c>
      <c r="AE255" s="88">
        <v>5500</v>
      </c>
      <c r="AF255" s="81" t="s">
        <v>874</v>
      </c>
      <c r="AG255" s="88">
        <v>0</v>
      </c>
      <c r="AH255" s="88">
        <v>0</v>
      </c>
      <c r="AI255" s="81" t="s">
        <v>56</v>
      </c>
      <c r="AJ255" s="88">
        <v>5500</v>
      </c>
      <c r="AK255" s="81" t="s">
        <v>874</v>
      </c>
      <c r="AL255" s="88">
        <v>0</v>
      </c>
      <c r="AM255" s="88">
        <v>0</v>
      </c>
      <c r="AN255" s="81" t="s">
        <v>56</v>
      </c>
      <c r="AO255" s="88">
        <v>0</v>
      </c>
      <c r="AP255" s="81" t="s">
        <v>56</v>
      </c>
      <c r="AQ255" s="86">
        <f t="shared" si="8"/>
        <v>0</v>
      </c>
      <c r="AR255" s="89">
        <f t="shared" si="9"/>
        <v>140990.66999999998</v>
      </c>
      <c r="AS255" s="82" t="s">
        <v>60</v>
      </c>
      <c r="AT255" s="90">
        <v>0</v>
      </c>
      <c r="AU255" s="90">
        <v>0</v>
      </c>
      <c r="AV255" s="90">
        <v>0</v>
      </c>
      <c r="AW255" s="90">
        <v>0</v>
      </c>
      <c r="AX255" s="90">
        <v>0</v>
      </c>
      <c r="AY255" s="90">
        <v>0</v>
      </c>
    </row>
    <row r="256" spans="1:51" ht="15.75" x14ac:dyDescent="0.25">
      <c r="A256" s="79"/>
      <c r="B256" s="83" t="s">
        <v>137</v>
      </c>
      <c r="C256" s="80" t="s">
        <v>324</v>
      </c>
      <c r="D256" s="80">
        <v>1</v>
      </c>
      <c r="E256" s="80" t="s">
        <v>898</v>
      </c>
      <c r="F256" s="84" t="s">
        <v>54</v>
      </c>
      <c r="G256" s="80">
        <v>21104</v>
      </c>
      <c r="H256" s="84" t="s">
        <v>896</v>
      </c>
      <c r="I256" s="80" t="s">
        <v>56</v>
      </c>
      <c r="J256" s="80" t="s">
        <v>56</v>
      </c>
      <c r="K256" s="80" t="s">
        <v>56</v>
      </c>
      <c r="L256" s="80" t="s">
        <v>57</v>
      </c>
      <c r="M256" s="85" t="s">
        <v>900</v>
      </c>
      <c r="N256" s="83" t="s">
        <v>54</v>
      </c>
      <c r="O256" s="88">
        <v>0</v>
      </c>
      <c r="P256" s="88">
        <v>33703.24</v>
      </c>
      <c r="Q256" s="88">
        <v>0</v>
      </c>
      <c r="R256" s="88">
        <v>61498.55</v>
      </c>
      <c r="S256" s="88">
        <v>0</v>
      </c>
      <c r="T256" s="81" t="s">
        <v>56</v>
      </c>
      <c r="U256" s="88">
        <v>5500</v>
      </c>
      <c r="V256" s="81" t="s">
        <v>874</v>
      </c>
      <c r="W256" s="88">
        <v>0</v>
      </c>
      <c r="X256" s="88">
        <v>0</v>
      </c>
      <c r="Y256" s="81" t="s">
        <v>56</v>
      </c>
      <c r="Z256" s="88">
        <v>5500</v>
      </c>
      <c r="AA256" s="81" t="s">
        <v>874</v>
      </c>
      <c r="AB256" s="88">
        <v>0</v>
      </c>
      <c r="AC256" s="88">
        <v>0</v>
      </c>
      <c r="AD256" s="81" t="s">
        <v>56</v>
      </c>
      <c r="AE256" s="88">
        <v>5500</v>
      </c>
      <c r="AF256" s="81" t="s">
        <v>874</v>
      </c>
      <c r="AG256" s="88">
        <v>0</v>
      </c>
      <c r="AH256" s="88">
        <v>0</v>
      </c>
      <c r="AI256" s="81" t="s">
        <v>56</v>
      </c>
      <c r="AJ256" s="88">
        <v>5500</v>
      </c>
      <c r="AK256" s="81" t="s">
        <v>874</v>
      </c>
      <c r="AL256" s="88">
        <v>0</v>
      </c>
      <c r="AM256" s="88">
        <v>0</v>
      </c>
      <c r="AN256" s="81" t="s">
        <v>56</v>
      </c>
      <c r="AO256" s="88">
        <v>0</v>
      </c>
      <c r="AP256" s="81" t="s">
        <v>56</v>
      </c>
      <c r="AQ256" s="86">
        <f t="shared" si="8"/>
        <v>0</v>
      </c>
      <c r="AR256" s="89">
        <f t="shared" si="9"/>
        <v>117201.79000000001</v>
      </c>
      <c r="AS256" s="82" t="s">
        <v>60</v>
      </c>
      <c r="AT256" s="90">
        <v>0</v>
      </c>
      <c r="AU256" s="90">
        <v>0</v>
      </c>
      <c r="AV256" s="90">
        <v>0</v>
      </c>
      <c r="AW256" s="90">
        <v>0</v>
      </c>
      <c r="AX256" s="90">
        <v>0</v>
      </c>
      <c r="AY256" s="90">
        <v>0</v>
      </c>
    </row>
    <row r="257" spans="1:54" ht="63" x14ac:dyDescent="0.25">
      <c r="A257" s="79"/>
      <c r="B257" s="83" t="s">
        <v>65</v>
      </c>
      <c r="C257" s="80" t="s">
        <v>324</v>
      </c>
      <c r="D257" s="80">
        <v>1</v>
      </c>
      <c r="E257" s="80" t="s">
        <v>901</v>
      </c>
      <c r="F257" s="84" t="s">
        <v>67</v>
      </c>
      <c r="G257" s="80">
        <v>21105</v>
      </c>
      <c r="H257" s="84" t="s">
        <v>902</v>
      </c>
      <c r="I257" s="80" t="s">
        <v>56</v>
      </c>
      <c r="J257" s="80" t="s">
        <v>56</v>
      </c>
      <c r="K257" s="80" t="s">
        <v>56</v>
      </c>
      <c r="L257" s="80" t="s">
        <v>57</v>
      </c>
      <c r="M257" s="85" t="s">
        <v>903</v>
      </c>
      <c r="N257" s="83" t="s">
        <v>870</v>
      </c>
      <c r="O257" s="88">
        <v>0</v>
      </c>
      <c r="P257" s="88">
        <v>63742.31</v>
      </c>
      <c r="Q257" s="88">
        <v>0</v>
      </c>
      <c r="R257" s="88">
        <v>4000</v>
      </c>
      <c r="S257" s="88">
        <v>0</v>
      </c>
      <c r="T257" s="81" t="s">
        <v>56</v>
      </c>
      <c r="U257" s="88">
        <f>2000+8000</f>
        <v>10000</v>
      </c>
      <c r="V257" s="81" t="s">
        <v>904</v>
      </c>
      <c r="W257" s="88">
        <v>0</v>
      </c>
      <c r="X257" s="88">
        <v>0</v>
      </c>
      <c r="Y257" s="81" t="s">
        <v>56</v>
      </c>
      <c r="Z257" s="88">
        <v>2000</v>
      </c>
      <c r="AA257" s="81" t="s">
        <v>871</v>
      </c>
      <c r="AB257" s="88">
        <v>0</v>
      </c>
      <c r="AC257" s="88">
        <v>0</v>
      </c>
      <c r="AD257" s="81" t="s">
        <v>56</v>
      </c>
      <c r="AE257" s="88">
        <v>2000</v>
      </c>
      <c r="AF257" s="81" t="s">
        <v>871</v>
      </c>
      <c r="AG257" s="88">
        <v>0</v>
      </c>
      <c r="AH257" s="88">
        <v>0</v>
      </c>
      <c r="AI257" s="81" t="s">
        <v>56</v>
      </c>
      <c r="AJ257" s="88">
        <v>2000</v>
      </c>
      <c r="AK257" s="81" t="s">
        <v>871</v>
      </c>
      <c r="AL257" s="88">
        <v>0</v>
      </c>
      <c r="AM257" s="88">
        <v>0</v>
      </c>
      <c r="AN257" s="81" t="s">
        <v>56</v>
      </c>
      <c r="AO257" s="88">
        <v>0</v>
      </c>
      <c r="AP257" s="81" t="s">
        <v>56</v>
      </c>
      <c r="AQ257" s="86">
        <f t="shared" si="8"/>
        <v>0</v>
      </c>
      <c r="AR257" s="89">
        <f t="shared" si="9"/>
        <v>83742.31</v>
      </c>
      <c r="AS257" s="82" t="s">
        <v>60</v>
      </c>
      <c r="AT257" s="90">
        <v>0</v>
      </c>
      <c r="AU257" s="90">
        <v>0</v>
      </c>
      <c r="AV257" s="90">
        <v>0</v>
      </c>
      <c r="AW257" s="90">
        <v>0</v>
      </c>
      <c r="AX257" s="90">
        <v>0</v>
      </c>
      <c r="AY257" s="90">
        <v>0</v>
      </c>
    </row>
    <row r="258" spans="1:54" ht="15.75" x14ac:dyDescent="0.25">
      <c r="A258" s="79"/>
      <c r="B258" s="83" t="s">
        <v>137</v>
      </c>
      <c r="C258" s="80" t="s">
        <v>324</v>
      </c>
      <c r="D258" s="80">
        <v>1</v>
      </c>
      <c r="E258" s="80" t="s">
        <v>905</v>
      </c>
      <c r="F258" s="84" t="s">
        <v>54</v>
      </c>
      <c r="G258" s="80">
        <v>21105</v>
      </c>
      <c r="H258" s="84" t="s">
        <v>902</v>
      </c>
      <c r="I258" s="80" t="s">
        <v>56</v>
      </c>
      <c r="J258" s="80" t="s">
        <v>56</v>
      </c>
      <c r="K258" s="80" t="s">
        <v>56</v>
      </c>
      <c r="L258" s="80" t="s">
        <v>61</v>
      </c>
      <c r="M258" s="85" t="s">
        <v>906</v>
      </c>
      <c r="N258" s="83" t="s">
        <v>54</v>
      </c>
      <c r="O258" s="88">
        <v>0</v>
      </c>
      <c r="P258" s="88">
        <v>60848.03</v>
      </c>
      <c r="Q258" s="88">
        <v>0</v>
      </c>
      <c r="R258" s="88">
        <v>54300</v>
      </c>
      <c r="S258" s="88">
        <v>0</v>
      </c>
      <c r="T258" s="81" t="s">
        <v>56</v>
      </c>
      <c r="U258" s="88">
        <v>5500</v>
      </c>
      <c r="V258" s="81" t="s">
        <v>874</v>
      </c>
      <c r="W258" s="88">
        <v>0</v>
      </c>
      <c r="X258" s="88">
        <v>0</v>
      </c>
      <c r="Y258" s="81" t="s">
        <v>56</v>
      </c>
      <c r="Z258" s="88">
        <v>5500</v>
      </c>
      <c r="AA258" s="81" t="s">
        <v>874</v>
      </c>
      <c r="AB258" s="88">
        <v>0</v>
      </c>
      <c r="AC258" s="88">
        <v>0</v>
      </c>
      <c r="AD258" s="81" t="s">
        <v>56</v>
      </c>
      <c r="AE258" s="88">
        <v>5500</v>
      </c>
      <c r="AF258" s="81" t="s">
        <v>874</v>
      </c>
      <c r="AG258" s="88">
        <v>0</v>
      </c>
      <c r="AH258" s="88">
        <v>0</v>
      </c>
      <c r="AI258" s="81" t="s">
        <v>56</v>
      </c>
      <c r="AJ258" s="88">
        <v>5500</v>
      </c>
      <c r="AK258" s="81" t="s">
        <v>874</v>
      </c>
      <c r="AL258" s="88">
        <v>0</v>
      </c>
      <c r="AM258" s="88">
        <v>0</v>
      </c>
      <c r="AN258" s="81" t="s">
        <v>56</v>
      </c>
      <c r="AO258" s="88">
        <v>0</v>
      </c>
      <c r="AP258" s="81" t="s">
        <v>56</v>
      </c>
      <c r="AQ258" s="86">
        <f t="shared" si="8"/>
        <v>0</v>
      </c>
      <c r="AR258" s="89">
        <f t="shared" si="9"/>
        <v>137148.03</v>
      </c>
      <c r="AS258" s="82" t="s">
        <v>60</v>
      </c>
      <c r="AT258" s="90">
        <v>0</v>
      </c>
      <c r="AU258" s="90">
        <v>0</v>
      </c>
      <c r="AV258" s="90">
        <v>0</v>
      </c>
      <c r="AW258" s="90">
        <v>0</v>
      </c>
      <c r="AX258" s="90">
        <v>0</v>
      </c>
      <c r="AY258" s="90">
        <v>0</v>
      </c>
    </row>
    <row r="259" spans="1:54" ht="15.75" x14ac:dyDescent="0.25">
      <c r="A259" s="79"/>
      <c r="B259" s="83" t="s">
        <v>137</v>
      </c>
      <c r="C259" s="80" t="s">
        <v>324</v>
      </c>
      <c r="D259" s="80">
        <v>1</v>
      </c>
      <c r="E259" s="80" t="s">
        <v>905</v>
      </c>
      <c r="F259" s="84" t="s">
        <v>54</v>
      </c>
      <c r="G259" s="80">
        <v>21105</v>
      </c>
      <c r="H259" s="84" t="s">
        <v>902</v>
      </c>
      <c r="I259" s="80" t="s">
        <v>56</v>
      </c>
      <c r="J259" s="80" t="s">
        <v>56</v>
      </c>
      <c r="K259" s="80" t="s">
        <v>56</v>
      </c>
      <c r="L259" s="80" t="s">
        <v>57</v>
      </c>
      <c r="M259" s="85" t="s">
        <v>907</v>
      </c>
      <c r="N259" s="83" t="s">
        <v>54</v>
      </c>
      <c r="O259" s="88">
        <v>0</v>
      </c>
      <c r="P259" s="88">
        <v>33029.94</v>
      </c>
      <c r="Q259" s="88">
        <v>0</v>
      </c>
      <c r="R259" s="88">
        <v>70251.95</v>
      </c>
      <c r="S259" s="88">
        <v>0</v>
      </c>
      <c r="T259" s="81" t="s">
        <v>56</v>
      </c>
      <c r="U259" s="88">
        <v>5500</v>
      </c>
      <c r="V259" s="81" t="s">
        <v>874</v>
      </c>
      <c r="W259" s="88">
        <v>0</v>
      </c>
      <c r="X259" s="88">
        <v>0</v>
      </c>
      <c r="Y259" s="81" t="s">
        <v>56</v>
      </c>
      <c r="Z259" s="88">
        <v>5500</v>
      </c>
      <c r="AA259" s="81" t="s">
        <v>874</v>
      </c>
      <c r="AB259" s="88">
        <v>0</v>
      </c>
      <c r="AC259" s="88">
        <v>0</v>
      </c>
      <c r="AD259" s="81" t="s">
        <v>56</v>
      </c>
      <c r="AE259" s="88">
        <v>5500</v>
      </c>
      <c r="AF259" s="81" t="s">
        <v>874</v>
      </c>
      <c r="AG259" s="88">
        <v>0</v>
      </c>
      <c r="AH259" s="88">
        <v>0</v>
      </c>
      <c r="AI259" s="81" t="s">
        <v>56</v>
      </c>
      <c r="AJ259" s="88">
        <v>5500</v>
      </c>
      <c r="AK259" s="81" t="s">
        <v>874</v>
      </c>
      <c r="AL259" s="88">
        <v>0</v>
      </c>
      <c r="AM259" s="88">
        <v>0</v>
      </c>
      <c r="AN259" s="81" t="s">
        <v>56</v>
      </c>
      <c r="AO259" s="88">
        <v>0</v>
      </c>
      <c r="AP259" s="81" t="s">
        <v>56</v>
      </c>
      <c r="AQ259" s="86">
        <f t="shared" si="8"/>
        <v>0</v>
      </c>
      <c r="AR259" s="89">
        <f t="shared" si="9"/>
        <v>125281.89</v>
      </c>
      <c r="AS259" s="82" t="s">
        <v>60</v>
      </c>
      <c r="AT259" s="90">
        <v>0</v>
      </c>
      <c r="AU259" s="90">
        <v>0</v>
      </c>
      <c r="AV259" s="90">
        <v>0</v>
      </c>
      <c r="AW259" s="90">
        <v>0</v>
      </c>
      <c r="AX259" s="90">
        <v>0</v>
      </c>
      <c r="AY259" s="90">
        <v>0</v>
      </c>
    </row>
    <row r="260" spans="1:54" ht="31.5" x14ac:dyDescent="0.25">
      <c r="A260" s="79"/>
      <c r="B260" s="83" t="s">
        <v>52</v>
      </c>
      <c r="C260" s="80" t="s">
        <v>324</v>
      </c>
      <c r="D260" s="80">
        <v>1</v>
      </c>
      <c r="E260" s="80" t="s">
        <v>325</v>
      </c>
      <c r="F260" s="84" t="s">
        <v>326</v>
      </c>
      <c r="G260" s="80">
        <v>21503</v>
      </c>
      <c r="H260" s="84" t="s">
        <v>327</v>
      </c>
      <c r="I260" s="80" t="s">
        <v>1043</v>
      </c>
      <c r="J260" s="80" t="s">
        <v>1584</v>
      </c>
      <c r="K260" s="80" t="s">
        <v>1585</v>
      </c>
      <c r="L260" s="80" t="s">
        <v>318</v>
      </c>
      <c r="M260" s="83" t="s">
        <v>328</v>
      </c>
      <c r="N260" s="83" t="s">
        <v>329</v>
      </c>
      <c r="O260" s="88">
        <v>0</v>
      </c>
      <c r="P260" s="88">
        <v>52952.2</v>
      </c>
      <c r="Q260" s="88">
        <v>0</v>
      </c>
      <c r="R260" s="88">
        <v>1351647.8</v>
      </c>
      <c r="S260" s="88">
        <v>2500000</v>
      </c>
      <c r="T260" s="81" t="s">
        <v>1583</v>
      </c>
      <c r="U260" s="88">
        <v>7575000</v>
      </c>
      <c r="V260" s="81" t="s">
        <v>321</v>
      </c>
      <c r="W260" s="88">
        <v>120000</v>
      </c>
      <c r="X260" s="88">
        <v>3000000</v>
      </c>
      <c r="Y260" s="81" t="s">
        <v>1583</v>
      </c>
      <c r="Z260" s="88">
        <v>14881000</v>
      </c>
      <c r="AA260" s="81" t="s">
        <v>322</v>
      </c>
      <c r="AB260" s="88">
        <v>120000</v>
      </c>
      <c r="AC260" s="88">
        <v>3000000</v>
      </c>
      <c r="AD260" s="81" t="s">
        <v>1583</v>
      </c>
      <c r="AE260" s="88">
        <v>11258000</v>
      </c>
      <c r="AF260" s="81" t="s">
        <v>322</v>
      </c>
      <c r="AG260" s="88">
        <v>120000</v>
      </c>
      <c r="AH260" s="88">
        <v>2000000</v>
      </c>
      <c r="AI260" s="81" t="s">
        <v>1583</v>
      </c>
      <c r="AJ260" s="88">
        <v>5638000</v>
      </c>
      <c r="AK260" s="81" t="s">
        <v>322</v>
      </c>
      <c r="AL260" s="88">
        <v>120000</v>
      </c>
      <c r="AM260" s="88">
        <v>1871000</v>
      </c>
      <c r="AN260" s="81" t="s">
        <v>1583</v>
      </c>
      <c r="AO260" s="88">
        <v>0</v>
      </c>
      <c r="AP260" s="81" t="s">
        <v>56</v>
      </c>
      <c r="AQ260" s="86">
        <f>O260+Q260+S260+X260+AC260+AH260+AM260</f>
        <v>12371000</v>
      </c>
      <c r="AR260" s="89">
        <f t="shared" si="9"/>
        <v>41236600</v>
      </c>
      <c r="AS260" s="78" t="s">
        <v>330</v>
      </c>
      <c r="AT260" s="110">
        <v>17754200</v>
      </c>
      <c r="AU260" s="110">
        <v>8726100</v>
      </c>
      <c r="AV260" s="110">
        <v>14881000</v>
      </c>
      <c r="AW260" s="110">
        <v>11258000</v>
      </c>
      <c r="AX260" s="110">
        <v>341300</v>
      </c>
      <c r="AY260" s="110">
        <v>0</v>
      </c>
      <c r="BA260" s="70"/>
      <c r="BB260" s="108"/>
    </row>
    <row r="261" spans="1:54" ht="63" x14ac:dyDescent="0.25">
      <c r="A261" s="79"/>
      <c r="B261" s="83" t="s">
        <v>52</v>
      </c>
      <c r="C261" s="80" t="s">
        <v>324</v>
      </c>
      <c r="D261" s="80">
        <v>1</v>
      </c>
      <c r="E261" s="80" t="s">
        <v>325</v>
      </c>
      <c r="F261" s="84" t="s">
        <v>326</v>
      </c>
      <c r="G261" s="80">
        <v>21106</v>
      </c>
      <c r="H261" s="84" t="s">
        <v>980</v>
      </c>
      <c r="I261" s="80" t="s">
        <v>56</v>
      </c>
      <c r="J261" s="80" t="s">
        <v>56</v>
      </c>
      <c r="K261" s="80" t="s">
        <v>56</v>
      </c>
      <c r="L261" s="80" t="s">
        <v>529</v>
      </c>
      <c r="M261" s="85" t="s">
        <v>981</v>
      </c>
      <c r="N261" s="83" t="s">
        <v>982</v>
      </c>
      <c r="O261" s="88">
        <v>0</v>
      </c>
      <c r="P261" s="88">
        <v>2327.77</v>
      </c>
      <c r="Q261" s="88">
        <v>0</v>
      </c>
      <c r="R261" s="88">
        <v>71772.23</v>
      </c>
      <c r="S261" s="88">
        <v>0</v>
      </c>
      <c r="T261" s="81" t="s">
        <v>56</v>
      </c>
      <c r="U261" s="88">
        <v>46200</v>
      </c>
      <c r="V261" s="81" t="s">
        <v>983</v>
      </c>
      <c r="W261" s="88">
        <v>0</v>
      </c>
      <c r="X261" s="88">
        <v>0</v>
      </c>
      <c r="Y261" s="81" t="s">
        <v>56</v>
      </c>
      <c r="Z261" s="88">
        <v>4900</v>
      </c>
      <c r="AA261" s="81" t="s">
        <v>984</v>
      </c>
      <c r="AB261" s="88">
        <v>0</v>
      </c>
      <c r="AC261" s="88">
        <v>0</v>
      </c>
      <c r="AD261" s="81" t="s">
        <v>56</v>
      </c>
      <c r="AE261" s="88">
        <v>790600</v>
      </c>
      <c r="AF261" s="81" t="s">
        <v>985</v>
      </c>
      <c r="AG261" s="88">
        <v>0</v>
      </c>
      <c r="AH261" s="88">
        <v>0</v>
      </c>
      <c r="AI261" s="81" t="s">
        <v>56</v>
      </c>
      <c r="AJ261" s="88">
        <v>0</v>
      </c>
      <c r="AK261" s="81" t="s">
        <v>56</v>
      </c>
      <c r="AL261" s="88">
        <v>0</v>
      </c>
      <c r="AM261" s="88">
        <v>0</v>
      </c>
      <c r="AN261" s="81" t="s">
        <v>56</v>
      </c>
      <c r="AO261" s="88">
        <v>0</v>
      </c>
      <c r="AP261" s="81" t="s">
        <v>56</v>
      </c>
      <c r="AQ261" s="86">
        <f t="shared" si="8"/>
        <v>0</v>
      </c>
      <c r="AR261" s="89">
        <f t="shared" si="9"/>
        <v>915800</v>
      </c>
      <c r="AS261" s="78" t="s">
        <v>330</v>
      </c>
      <c r="AT261" s="110">
        <v>4900</v>
      </c>
      <c r="AU261" s="110">
        <v>790600</v>
      </c>
      <c r="AV261" s="110">
        <v>4900</v>
      </c>
      <c r="AW261" s="110">
        <v>790600</v>
      </c>
      <c r="AX261" s="110">
        <v>0</v>
      </c>
      <c r="AY261" s="110">
        <v>0</v>
      </c>
    </row>
    <row r="262" spans="1:54" ht="78.75" x14ac:dyDescent="0.25">
      <c r="A262" s="79"/>
      <c r="B262" s="83" t="s">
        <v>52</v>
      </c>
      <c r="C262" s="80" t="s">
        <v>324</v>
      </c>
      <c r="D262" s="80">
        <v>1</v>
      </c>
      <c r="E262" s="80" t="s">
        <v>325</v>
      </c>
      <c r="F262" s="84" t="s">
        <v>326</v>
      </c>
      <c r="G262" s="80">
        <v>21503</v>
      </c>
      <c r="H262" s="84" t="s">
        <v>327</v>
      </c>
      <c r="I262" s="80" t="s">
        <v>56</v>
      </c>
      <c r="J262" s="80" t="s">
        <v>56</v>
      </c>
      <c r="K262" s="80" t="s">
        <v>56</v>
      </c>
      <c r="L262" s="80" t="s">
        <v>529</v>
      </c>
      <c r="M262" s="85" t="s">
        <v>990</v>
      </c>
      <c r="N262" s="83" t="s">
        <v>991</v>
      </c>
      <c r="O262" s="88">
        <v>0</v>
      </c>
      <c r="P262" s="88">
        <v>1909.78</v>
      </c>
      <c r="Q262" s="88">
        <v>0</v>
      </c>
      <c r="R262" s="88">
        <v>55690.22</v>
      </c>
      <c r="S262" s="88">
        <v>0</v>
      </c>
      <c r="T262" s="81" t="s">
        <v>56</v>
      </c>
      <c r="U262" s="88">
        <v>39800</v>
      </c>
      <c r="V262" s="81" t="s">
        <v>983</v>
      </c>
      <c r="W262" s="88">
        <v>0</v>
      </c>
      <c r="X262" s="88">
        <v>0</v>
      </c>
      <c r="Y262" s="81" t="s">
        <v>56</v>
      </c>
      <c r="Z262" s="88">
        <v>4200</v>
      </c>
      <c r="AA262" s="81" t="s">
        <v>984</v>
      </c>
      <c r="AB262" s="88">
        <v>0</v>
      </c>
      <c r="AC262" s="88">
        <v>0</v>
      </c>
      <c r="AD262" s="81" t="s">
        <v>56</v>
      </c>
      <c r="AE262" s="88">
        <v>0</v>
      </c>
      <c r="AF262" s="81" t="s">
        <v>56</v>
      </c>
      <c r="AG262" s="88">
        <v>0</v>
      </c>
      <c r="AH262" s="88">
        <v>0</v>
      </c>
      <c r="AI262" s="81" t="s">
        <v>56</v>
      </c>
      <c r="AJ262" s="88">
        <v>680200</v>
      </c>
      <c r="AK262" s="81" t="s">
        <v>992</v>
      </c>
      <c r="AL262" s="88">
        <v>0</v>
      </c>
      <c r="AM262" s="88">
        <v>0</v>
      </c>
      <c r="AN262" s="81" t="s">
        <v>56</v>
      </c>
      <c r="AO262" s="88">
        <v>0</v>
      </c>
      <c r="AP262" s="81" t="s">
        <v>56</v>
      </c>
      <c r="AQ262" s="86">
        <f t="shared" si="8"/>
        <v>0</v>
      </c>
      <c r="AR262" s="89">
        <f t="shared" si="9"/>
        <v>781800</v>
      </c>
      <c r="AS262" s="78" t="s">
        <v>330</v>
      </c>
      <c r="AT262" s="110">
        <v>4200</v>
      </c>
      <c r="AU262" s="110">
        <v>0</v>
      </c>
      <c r="AV262" s="110">
        <v>4200</v>
      </c>
      <c r="AW262" s="110">
        <v>0</v>
      </c>
      <c r="AX262" s="110">
        <v>0</v>
      </c>
      <c r="AY262" s="110">
        <v>0</v>
      </c>
    </row>
    <row r="263" spans="1:54" ht="15.75" x14ac:dyDescent="0.25">
      <c r="A263" s="79"/>
      <c r="B263" s="83" t="s">
        <v>52</v>
      </c>
      <c r="C263" s="80" t="s">
        <v>324</v>
      </c>
      <c r="D263" s="80">
        <v>1</v>
      </c>
      <c r="E263" s="80" t="s">
        <v>325</v>
      </c>
      <c r="F263" s="84" t="s">
        <v>326</v>
      </c>
      <c r="G263" s="80">
        <v>21503</v>
      </c>
      <c r="H263" s="84" t="s">
        <v>327</v>
      </c>
      <c r="I263" s="80" t="s">
        <v>56</v>
      </c>
      <c r="J263" s="80" t="s">
        <v>56</v>
      </c>
      <c r="K263" s="80" t="s">
        <v>56</v>
      </c>
      <c r="L263" s="80" t="s">
        <v>529</v>
      </c>
      <c r="M263" s="85" t="s">
        <v>998</v>
      </c>
      <c r="N263" s="83" t="s">
        <v>54</v>
      </c>
      <c r="O263" s="88">
        <v>0</v>
      </c>
      <c r="P263" s="88">
        <v>0</v>
      </c>
      <c r="Q263" s="88">
        <v>0</v>
      </c>
      <c r="R263" s="88">
        <v>0</v>
      </c>
      <c r="S263" s="88">
        <v>0</v>
      </c>
      <c r="T263" s="81" t="s">
        <v>56</v>
      </c>
      <c r="U263" s="88">
        <v>0</v>
      </c>
      <c r="V263" s="81" t="s">
        <v>56</v>
      </c>
      <c r="W263" s="88">
        <v>0</v>
      </c>
      <c r="X263" s="88">
        <v>0</v>
      </c>
      <c r="Y263" s="81" t="s">
        <v>56</v>
      </c>
      <c r="Z263" s="88">
        <v>0</v>
      </c>
      <c r="AA263" s="81" t="s">
        <v>56</v>
      </c>
      <c r="AB263" s="88">
        <v>0</v>
      </c>
      <c r="AC263" s="88">
        <v>0</v>
      </c>
      <c r="AD263" s="81" t="s">
        <v>56</v>
      </c>
      <c r="AE263" s="88">
        <v>0</v>
      </c>
      <c r="AF263" s="81" t="s">
        <v>56</v>
      </c>
      <c r="AG263" s="88">
        <v>0</v>
      </c>
      <c r="AH263" s="88">
        <v>0</v>
      </c>
      <c r="AI263" s="81" t="s">
        <v>56</v>
      </c>
      <c r="AJ263" s="88">
        <v>73200</v>
      </c>
      <c r="AK263" s="81" t="s">
        <v>999</v>
      </c>
      <c r="AL263" s="88">
        <v>0</v>
      </c>
      <c r="AM263" s="88">
        <v>0</v>
      </c>
      <c r="AN263" s="81" t="s">
        <v>56</v>
      </c>
      <c r="AO263" s="88">
        <v>0</v>
      </c>
      <c r="AP263" s="81" t="s">
        <v>56</v>
      </c>
      <c r="AQ263" s="86">
        <f t="shared" si="8"/>
        <v>0</v>
      </c>
      <c r="AR263" s="89">
        <f t="shared" si="9"/>
        <v>73200</v>
      </c>
      <c r="AS263" s="82" t="s">
        <v>1000</v>
      </c>
      <c r="AT263" s="90">
        <v>0</v>
      </c>
      <c r="AU263" s="90">
        <v>0</v>
      </c>
      <c r="AV263" s="90">
        <v>0</v>
      </c>
      <c r="AW263" s="90">
        <v>0</v>
      </c>
      <c r="AX263" s="90">
        <v>0</v>
      </c>
      <c r="AY263" s="90">
        <v>0</v>
      </c>
    </row>
    <row r="264" spans="1:54" ht="15.75" x14ac:dyDescent="0.25">
      <c r="A264" s="79"/>
      <c r="B264" s="83" t="s">
        <v>52</v>
      </c>
      <c r="C264" s="80" t="s">
        <v>324</v>
      </c>
      <c r="D264" s="80">
        <v>1</v>
      </c>
      <c r="E264" s="80" t="s">
        <v>986</v>
      </c>
      <c r="F264" s="84" t="s">
        <v>54</v>
      </c>
      <c r="G264" s="80">
        <v>21106</v>
      </c>
      <c r="H264" s="84" t="s">
        <v>980</v>
      </c>
      <c r="I264" s="80" t="s">
        <v>56</v>
      </c>
      <c r="J264" s="80" t="s">
        <v>56</v>
      </c>
      <c r="K264" s="80" t="s">
        <v>56</v>
      </c>
      <c r="L264" s="80" t="s">
        <v>61</v>
      </c>
      <c r="M264" s="85" t="s">
        <v>987</v>
      </c>
      <c r="N264" s="83" t="s">
        <v>54</v>
      </c>
      <c r="O264" s="88">
        <v>0</v>
      </c>
      <c r="P264" s="88">
        <v>0</v>
      </c>
      <c r="Q264" s="88">
        <v>0</v>
      </c>
      <c r="R264" s="88">
        <v>0</v>
      </c>
      <c r="S264" s="88">
        <v>0</v>
      </c>
      <c r="T264" s="81" t="s">
        <v>56</v>
      </c>
      <c r="U264" s="88">
        <v>0</v>
      </c>
      <c r="V264" s="81" t="s">
        <v>56</v>
      </c>
      <c r="W264" s="88">
        <v>0</v>
      </c>
      <c r="X264" s="88">
        <v>0</v>
      </c>
      <c r="Y264" s="81" t="s">
        <v>56</v>
      </c>
      <c r="Z264" s="88">
        <v>0</v>
      </c>
      <c r="AA264" s="81" t="s">
        <v>56</v>
      </c>
      <c r="AB264" s="88">
        <v>0</v>
      </c>
      <c r="AC264" s="88">
        <v>0</v>
      </c>
      <c r="AD264" s="81" t="s">
        <v>56</v>
      </c>
      <c r="AE264" s="88">
        <v>23300</v>
      </c>
      <c r="AF264" s="81" t="s">
        <v>988</v>
      </c>
      <c r="AG264" s="88">
        <v>0</v>
      </c>
      <c r="AH264" s="88">
        <v>0</v>
      </c>
      <c r="AI264" s="81" t="s">
        <v>56</v>
      </c>
      <c r="AJ264" s="88">
        <v>7000</v>
      </c>
      <c r="AK264" s="81" t="s">
        <v>874</v>
      </c>
      <c r="AL264" s="88">
        <v>0</v>
      </c>
      <c r="AM264" s="88">
        <v>0</v>
      </c>
      <c r="AN264" s="81" t="s">
        <v>56</v>
      </c>
      <c r="AO264" s="88">
        <v>0</v>
      </c>
      <c r="AP264" s="81" t="s">
        <v>56</v>
      </c>
      <c r="AQ264" s="86">
        <f t="shared" si="8"/>
        <v>0</v>
      </c>
      <c r="AR264" s="89">
        <f t="shared" si="9"/>
        <v>30300</v>
      </c>
      <c r="AS264" s="82" t="s">
        <v>330</v>
      </c>
      <c r="AT264" s="111">
        <v>0</v>
      </c>
      <c r="AU264" s="111">
        <v>23300</v>
      </c>
      <c r="AV264" s="111">
        <v>0</v>
      </c>
      <c r="AW264" s="111">
        <v>23300</v>
      </c>
      <c r="AX264" s="111">
        <v>0</v>
      </c>
      <c r="AY264" s="111">
        <v>0</v>
      </c>
    </row>
    <row r="265" spans="1:54" ht="15.75" x14ac:dyDescent="0.25">
      <c r="A265" s="79"/>
      <c r="B265" s="83" t="s">
        <v>52</v>
      </c>
      <c r="C265" s="80" t="s">
        <v>324</v>
      </c>
      <c r="D265" s="80">
        <v>1</v>
      </c>
      <c r="E265" s="80" t="s">
        <v>986</v>
      </c>
      <c r="F265" s="84" t="s">
        <v>54</v>
      </c>
      <c r="G265" s="80">
        <v>21106</v>
      </c>
      <c r="H265" s="84" t="s">
        <v>980</v>
      </c>
      <c r="I265" s="80" t="s">
        <v>56</v>
      </c>
      <c r="J265" s="80" t="s">
        <v>56</v>
      </c>
      <c r="K265" s="80" t="s">
        <v>56</v>
      </c>
      <c r="L265" s="80" t="s">
        <v>57</v>
      </c>
      <c r="M265" s="85" t="s">
        <v>989</v>
      </c>
      <c r="N265" s="83" t="s">
        <v>54</v>
      </c>
      <c r="O265" s="88">
        <v>0</v>
      </c>
      <c r="P265" s="88">
        <v>0</v>
      </c>
      <c r="Q265" s="88">
        <v>0</v>
      </c>
      <c r="R265" s="88">
        <v>0</v>
      </c>
      <c r="S265" s="88">
        <v>0</v>
      </c>
      <c r="T265" s="81" t="s">
        <v>56</v>
      </c>
      <c r="U265" s="88">
        <v>0</v>
      </c>
      <c r="V265" s="81" t="s">
        <v>56</v>
      </c>
      <c r="W265" s="88">
        <v>0</v>
      </c>
      <c r="X265" s="88">
        <v>0</v>
      </c>
      <c r="Y265" s="81" t="s">
        <v>56</v>
      </c>
      <c r="Z265" s="88">
        <v>0</v>
      </c>
      <c r="AA265" s="81" t="s">
        <v>56</v>
      </c>
      <c r="AB265" s="88">
        <v>0</v>
      </c>
      <c r="AC265" s="88">
        <v>0</v>
      </c>
      <c r="AD265" s="81" t="s">
        <v>56</v>
      </c>
      <c r="AE265" s="88">
        <v>23300</v>
      </c>
      <c r="AF265" s="81" t="s">
        <v>988</v>
      </c>
      <c r="AG265" s="88">
        <v>0</v>
      </c>
      <c r="AH265" s="88">
        <v>0</v>
      </c>
      <c r="AI265" s="81" t="s">
        <v>56</v>
      </c>
      <c r="AJ265" s="88">
        <v>7000</v>
      </c>
      <c r="AK265" s="81" t="s">
        <v>874</v>
      </c>
      <c r="AL265" s="88">
        <v>0</v>
      </c>
      <c r="AM265" s="88">
        <v>0</v>
      </c>
      <c r="AN265" s="81" t="s">
        <v>56</v>
      </c>
      <c r="AO265" s="88">
        <v>0</v>
      </c>
      <c r="AP265" s="81" t="s">
        <v>56</v>
      </c>
      <c r="AQ265" s="86">
        <f t="shared" si="8"/>
        <v>0</v>
      </c>
      <c r="AR265" s="89">
        <f t="shared" si="9"/>
        <v>30300</v>
      </c>
      <c r="AS265" s="82" t="s">
        <v>330</v>
      </c>
      <c r="AT265" s="111">
        <v>0</v>
      </c>
      <c r="AU265" s="111">
        <v>23300</v>
      </c>
      <c r="AV265" s="111">
        <v>0</v>
      </c>
      <c r="AW265" s="111">
        <v>23300</v>
      </c>
      <c r="AX265" s="111">
        <v>0</v>
      </c>
      <c r="AY265" s="111">
        <v>0</v>
      </c>
    </row>
    <row r="266" spans="1:54" ht="63" x14ac:dyDescent="0.25">
      <c r="A266" s="79"/>
      <c r="B266" s="83" t="s">
        <v>65</v>
      </c>
      <c r="C266" s="80" t="s">
        <v>324</v>
      </c>
      <c r="D266" s="80">
        <v>1</v>
      </c>
      <c r="E266" s="80" t="s">
        <v>908</v>
      </c>
      <c r="F266" s="84" t="s">
        <v>67</v>
      </c>
      <c r="G266" s="80">
        <v>21501</v>
      </c>
      <c r="H266" s="84" t="s">
        <v>909</v>
      </c>
      <c r="I266" s="80" t="s">
        <v>56</v>
      </c>
      <c r="J266" s="80" t="s">
        <v>56</v>
      </c>
      <c r="K266" s="80" t="s">
        <v>56</v>
      </c>
      <c r="L266" s="80" t="s">
        <v>57</v>
      </c>
      <c r="M266" s="85" t="s">
        <v>910</v>
      </c>
      <c r="N266" s="83" t="s">
        <v>870</v>
      </c>
      <c r="O266" s="88">
        <v>0</v>
      </c>
      <c r="P266" s="88">
        <v>58605.35</v>
      </c>
      <c r="Q266" s="88">
        <v>0</v>
      </c>
      <c r="R266" s="88">
        <v>3862.75</v>
      </c>
      <c r="S266" s="88">
        <v>0</v>
      </c>
      <c r="T266" s="81" t="s">
        <v>56</v>
      </c>
      <c r="U266" s="88">
        <v>3000</v>
      </c>
      <c r="V266" s="81" t="s">
        <v>871</v>
      </c>
      <c r="W266" s="88">
        <v>0</v>
      </c>
      <c r="X266" s="88">
        <v>0</v>
      </c>
      <c r="Y266" s="81" t="s">
        <v>56</v>
      </c>
      <c r="Z266" s="88">
        <v>3000</v>
      </c>
      <c r="AA266" s="81" t="s">
        <v>871</v>
      </c>
      <c r="AB266" s="88">
        <v>0</v>
      </c>
      <c r="AC266" s="88">
        <v>0</v>
      </c>
      <c r="AD266" s="81" t="s">
        <v>56</v>
      </c>
      <c r="AE266" s="88">
        <v>3000</v>
      </c>
      <c r="AF266" s="81" t="s">
        <v>871</v>
      </c>
      <c r="AG266" s="88">
        <v>0</v>
      </c>
      <c r="AH266" s="88">
        <v>0</v>
      </c>
      <c r="AI266" s="81" t="s">
        <v>56</v>
      </c>
      <c r="AJ266" s="88">
        <v>3000</v>
      </c>
      <c r="AK266" s="81" t="s">
        <v>871</v>
      </c>
      <c r="AL266" s="88">
        <v>0</v>
      </c>
      <c r="AM266" s="88">
        <v>0</v>
      </c>
      <c r="AN266" s="81" t="s">
        <v>56</v>
      </c>
      <c r="AO266" s="88">
        <v>0</v>
      </c>
      <c r="AP266" s="81" t="s">
        <v>56</v>
      </c>
      <c r="AQ266" s="86">
        <f t="shared" si="8"/>
        <v>0</v>
      </c>
      <c r="AR266" s="89">
        <f t="shared" si="9"/>
        <v>74468.100000000006</v>
      </c>
      <c r="AS266" s="82" t="s">
        <v>60</v>
      </c>
      <c r="AT266" s="90">
        <v>0</v>
      </c>
      <c r="AU266" s="90">
        <v>0</v>
      </c>
      <c r="AV266" s="90">
        <v>0</v>
      </c>
      <c r="AW266" s="90">
        <v>0</v>
      </c>
      <c r="AX266" s="90">
        <v>0</v>
      </c>
      <c r="AY266" s="90">
        <v>0</v>
      </c>
    </row>
    <row r="267" spans="1:54" ht="15.75" x14ac:dyDescent="0.25">
      <c r="A267" s="79"/>
      <c r="B267" s="83" t="s">
        <v>137</v>
      </c>
      <c r="C267" s="80" t="s">
        <v>324</v>
      </c>
      <c r="D267" s="80">
        <v>1</v>
      </c>
      <c r="E267" s="80" t="s">
        <v>911</v>
      </c>
      <c r="F267" s="84" t="s">
        <v>54</v>
      </c>
      <c r="G267" s="80">
        <v>21501</v>
      </c>
      <c r="H267" s="84" t="s">
        <v>909</v>
      </c>
      <c r="I267" s="80" t="s">
        <v>56</v>
      </c>
      <c r="J267" s="80" t="s">
        <v>56</v>
      </c>
      <c r="K267" s="80" t="s">
        <v>56</v>
      </c>
      <c r="L267" s="80" t="s">
        <v>61</v>
      </c>
      <c r="M267" s="85" t="s">
        <v>912</v>
      </c>
      <c r="N267" s="83" t="s">
        <v>54</v>
      </c>
      <c r="O267" s="88">
        <v>0</v>
      </c>
      <c r="P267" s="88">
        <v>34457.22</v>
      </c>
      <c r="Q267" s="88">
        <v>0</v>
      </c>
      <c r="R267" s="88">
        <v>90127.31</v>
      </c>
      <c r="S267" s="88">
        <v>0</v>
      </c>
      <c r="T267" s="81" t="s">
        <v>56</v>
      </c>
      <c r="U267" s="88">
        <v>7000</v>
      </c>
      <c r="V267" s="81" t="s">
        <v>874</v>
      </c>
      <c r="W267" s="88">
        <v>0</v>
      </c>
      <c r="X267" s="88">
        <v>0</v>
      </c>
      <c r="Y267" s="81" t="s">
        <v>56</v>
      </c>
      <c r="Z267" s="88">
        <v>7000</v>
      </c>
      <c r="AA267" s="81" t="s">
        <v>874</v>
      </c>
      <c r="AB267" s="88">
        <v>0</v>
      </c>
      <c r="AC267" s="88">
        <v>0</v>
      </c>
      <c r="AD267" s="81" t="s">
        <v>56</v>
      </c>
      <c r="AE267" s="88">
        <v>7000</v>
      </c>
      <c r="AF267" s="81" t="s">
        <v>874</v>
      </c>
      <c r="AG267" s="88">
        <v>0</v>
      </c>
      <c r="AH267" s="88">
        <v>0</v>
      </c>
      <c r="AI267" s="81" t="s">
        <v>56</v>
      </c>
      <c r="AJ267" s="88">
        <v>7000</v>
      </c>
      <c r="AK267" s="81" t="s">
        <v>874</v>
      </c>
      <c r="AL267" s="88">
        <v>0</v>
      </c>
      <c r="AM267" s="88">
        <v>0</v>
      </c>
      <c r="AN267" s="81" t="s">
        <v>56</v>
      </c>
      <c r="AO267" s="88">
        <v>0</v>
      </c>
      <c r="AP267" s="81" t="s">
        <v>56</v>
      </c>
      <c r="AQ267" s="86">
        <f t="shared" si="8"/>
        <v>0</v>
      </c>
      <c r="AR267" s="89">
        <f t="shared" si="9"/>
        <v>152584.53</v>
      </c>
      <c r="AS267" s="82" t="s">
        <v>60</v>
      </c>
      <c r="AT267" s="90">
        <v>0</v>
      </c>
      <c r="AU267" s="90">
        <v>0</v>
      </c>
      <c r="AV267" s="90">
        <v>0</v>
      </c>
      <c r="AW267" s="90">
        <v>0</v>
      </c>
      <c r="AX267" s="90">
        <v>0</v>
      </c>
      <c r="AY267" s="90">
        <v>0</v>
      </c>
    </row>
    <row r="268" spans="1:54" ht="15.75" x14ac:dyDescent="0.25">
      <c r="A268" s="79"/>
      <c r="B268" s="83" t="s">
        <v>137</v>
      </c>
      <c r="C268" s="80" t="s">
        <v>324</v>
      </c>
      <c r="D268" s="80">
        <v>1</v>
      </c>
      <c r="E268" s="80" t="s">
        <v>911</v>
      </c>
      <c r="F268" s="84" t="s">
        <v>54</v>
      </c>
      <c r="G268" s="80">
        <v>21501</v>
      </c>
      <c r="H268" s="84" t="s">
        <v>909</v>
      </c>
      <c r="I268" s="80" t="s">
        <v>56</v>
      </c>
      <c r="J268" s="80" t="s">
        <v>56</v>
      </c>
      <c r="K268" s="80" t="s">
        <v>56</v>
      </c>
      <c r="L268" s="80" t="s">
        <v>57</v>
      </c>
      <c r="M268" s="85" t="s">
        <v>913</v>
      </c>
      <c r="N268" s="83" t="s">
        <v>54</v>
      </c>
      <c r="O268" s="88">
        <v>0</v>
      </c>
      <c r="P268" s="88">
        <v>82197.75</v>
      </c>
      <c r="Q268" s="88">
        <v>0</v>
      </c>
      <c r="R268" s="88">
        <v>90373.64</v>
      </c>
      <c r="S268" s="88">
        <v>0</v>
      </c>
      <c r="T268" s="81" t="s">
        <v>56</v>
      </c>
      <c r="U268" s="88">
        <v>7000</v>
      </c>
      <c r="V268" s="81" t="s">
        <v>874</v>
      </c>
      <c r="W268" s="88">
        <v>0</v>
      </c>
      <c r="X268" s="88">
        <v>0</v>
      </c>
      <c r="Y268" s="81" t="s">
        <v>56</v>
      </c>
      <c r="Z268" s="88">
        <v>7000</v>
      </c>
      <c r="AA268" s="81" t="s">
        <v>874</v>
      </c>
      <c r="AB268" s="88">
        <v>0</v>
      </c>
      <c r="AC268" s="88">
        <v>0</v>
      </c>
      <c r="AD268" s="81" t="s">
        <v>56</v>
      </c>
      <c r="AE268" s="88">
        <v>7000</v>
      </c>
      <c r="AF268" s="81" t="s">
        <v>874</v>
      </c>
      <c r="AG268" s="88">
        <v>0</v>
      </c>
      <c r="AH268" s="88">
        <v>0</v>
      </c>
      <c r="AI268" s="81" t="s">
        <v>56</v>
      </c>
      <c r="AJ268" s="88">
        <v>7000</v>
      </c>
      <c r="AK268" s="81" t="s">
        <v>874</v>
      </c>
      <c r="AL268" s="88">
        <v>0</v>
      </c>
      <c r="AM268" s="88">
        <v>0</v>
      </c>
      <c r="AN268" s="81" t="s">
        <v>56</v>
      </c>
      <c r="AO268" s="88">
        <v>0</v>
      </c>
      <c r="AP268" s="81" t="s">
        <v>56</v>
      </c>
      <c r="AQ268" s="86">
        <f t="shared" si="8"/>
        <v>0</v>
      </c>
      <c r="AR268" s="89">
        <f t="shared" si="9"/>
        <v>200571.39</v>
      </c>
      <c r="AS268" s="82" t="s">
        <v>60</v>
      </c>
      <c r="AT268" s="90">
        <v>0</v>
      </c>
      <c r="AU268" s="90">
        <v>0</v>
      </c>
      <c r="AV268" s="90">
        <v>0</v>
      </c>
      <c r="AW268" s="90">
        <v>0</v>
      </c>
      <c r="AX268" s="90">
        <v>0</v>
      </c>
      <c r="AY268" s="90">
        <v>0</v>
      </c>
    </row>
    <row r="269" spans="1:54" ht="63" x14ac:dyDescent="0.25">
      <c r="A269" s="79"/>
      <c r="B269" s="83" t="s">
        <v>65</v>
      </c>
      <c r="C269" s="80" t="s">
        <v>324</v>
      </c>
      <c r="D269" s="80">
        <v>1</v>
      </c>
      <c r="E269" s="80" t="s">
        <v>914</v>
      </c>
      <c r="F269" s="84" t="s">
        <v>67</v>
      </c>
      <c r="G269" s="80">
        <v>21502</v>
      </c>
      <c r="H269" s="84" t="s">
        <v>915</v>
      </c>
      <c r="I269" s="83" t="s">
        <v>56</v>
      </c>
      <c r="J269" s="83" t="s">
        <v>56</v>
      </c>
      <c r="K269" s="83" t="s">
        <v>56</v>
      </c>
      <c r="L269" s="80" t="s">
        <v>57</v>
      </c>
      <c r="M269" s="65" t="s">
        <v>916</v>
      </c>
      <c r="N269" s="80" t="s">
        <v>870</v>
      </c>
      <c r="O269" s="88">
        <v>0</v>
      </c>
      <c r="P269" s="88">
        <v>91735.1</v>
      </c>
      <c r="Q269" s="88">
        <v>0</v>
      </c>
      <c r="R269" s="88">
        <v>3000</v>
      </c>
      <c r="S269" s="88">
        <v>0</v>
      </c>
      <c r="T269" s="81" t="s">
        <v>56</v>
      </c>
      <c r="U269" s="88">
        <f>3000+1900</f>
        <v>4900</v>
      </c>
      <c r="V269" s="81" t="s">
        <v>917</v>
      </c>
      <c r="W269" s="88">
        <v>0</v>
      </c>
      <c r="X269" s="88">
        <v>0</v>
      </c>
      <c r="Y269" s="81" t="s">
        <v>56</v>
      </c>
      <c r="Z269" s="88">
        <v>3000</v>
      </c>
      <c r="AA269" s="81" t="s">
        <v>871</v>
      </c>
      <c r="AB269" s="88">
        <v>0</v>
      </c>
      <c r="AC269" s="88">
        <v>0</v>
      </c>
      <c r="AD269" s="81" t="s">
        <v>56</v>
      </c>
      <c r="AE269" s="88">
        <v>3000</v>
      </c>
      <c r="AF269" s="81" t="s">
        <v>871</v>
      </c>
      <c r="AG269" s="88">
        <v>0</v>
      </c>
      <c r="AH269" s="88">
        <v>0</v>
      </c>
      <c r="AI269" s="81" t="s">
        <v>56</v>
      </c>
      <c r="AJ269" s="88">
        <v>3000</v>
      </c>
      <c r="AK269" s="81" t="s">
        <v>871</v>
      </c>
      <c r="AL269" s="88">
        <v>0</v>
      </c>
      <c r="AM269" s="88">
        <v>0</v>
      </c>
      <c r="AN269" s="81" t="s">
        <v>56</v>
      </c>
      <c r="AO269" s="88">
        <v>0</v>
      </c>
      <c r="AP269" s="81" t="s">
        <v>56</v>
      </c>
      <c r="AQ269" s="86">
        <f t="shared" si="8"/>
        <v>0</v>
      </c>
      <c r="AR269" s="89">
        <f t="shared" si="9"/>
        <v>108635.1</v>
      </c>
      <c r="AS269" s="82" t="s">
        <v>60</v>
      </c>
      <c r="AT269" s="90">
        <v>0</v>
      </c>
      <c r="AU269" s="90">
        <v>0</v>
      </c>
      <c r="AV269" s="90">
        <v>0</v>
      </c>
      <c r="AW269" s="90">
        <v>0</v>
      </c>
      <c r="AX269" s="90">
        <v>0</v>
      </c>
      <c r="AY269" s="90">
        <v>0</v>
      </c>
    </row>
    <row r="270" spans="1:54" ht="15.75" x14ac:dyDescent="0.25">
      <c r="A270" s="79"/>
      <c r="B270" s="83" t="s">
        <v>137</v>
      </c>
      <c r="C270" s="80" t="s">
        <v>324</v>
      </c>
      <c r="D270" s="80">
        <v>1</v>
      </c>
      <c r="E270" s="80" t="s">
        <v>918</v>
      </c>
      <c r="F270" s="84" t="s">
        <v>54</v>
      </c>
      <c r="G270" s="80">
        <v>21502</v>
      </c>
      <c r="H270" s="84" t="s">
        <v>915</v>
      </c>
      <c r="I270" s="80" t="s">
        <v>56</v>
      </c>
      <c r="J270" s="80" t="s">
        <v>56</v>
      </c>
      <c r="K270" s="80" t="s">
        <v>56</v>
      </c>
      <c r="L270" s="80" t="s">
        <v>61</v>
      </c>
      <c r="M270" s="85" t="s">
        <v>919</v>
      </c>
      <c r="N270" s="83" t="s">
        <v>54</v>
      </c>
      <c r="O270" s="88">
        <v>0</v>
      </c>
      <c r="P270" s="88">
        <v>50894.82</v>
      </c>
      <c r="Q270" s="88">
        <v>0</v>
      </c>
      <c r="R270" s="88">
        <v>66177.58</v>
      </c>
      <c r="S270" s="88">
        <v>0</v>
      </c>
      <c r="T270" s="81" t="s">
        <v>56</v>
      </c>
      <c r="U270" s="88">
        <v>7000</v>
      </c>
      <c r="V270" s="81" t="s">
        <v>874</v>
      </c>
      <c r="W270" s="88">
        <v>0</v>
      </c>
      <c r="X270" s="88">
        <v>0</v>
      </c>
      <c r="Y270" s="81" t="s">
        <v>56</v>
      </c>
      <c r="Z270" s="88">
        <v>7000</v>
      </c>
      <c r="AA270" s="81" t="s">
        <v>874</v>
      </c>
      <c r="AB270" s="88">
        <v>0</v>
      </c>
      <c r="AC270" s="88">
        <v>0</v>
      </c>
      <c r="AD270" s="81" t="s">
        <v>56</v>
      </c>
      <c r="AE270" s="88">
        <v>7000</v>
      </c>
      <c r="AF270" s="81" t="s">
        <v>874</v>
      </c>
      <c r="AG270" s="88">
        <v>0</v>
      </c>
      <c r="AH270" s="88">
        <v>0</v>
      </c>
      <c r="AI270" s="81" t="s">
        <v>56</v>
      </c>
      <c r="AJ270" s="88">
        <v>7000</v>
      </c>
      <c r="AK270" s="81" t="s">
        <v>874</v>
      </c>
      <c r="AL270" s="88">
        <v>0</v>
      </c>
      <c r="AM270" s="88">
        <v>0</v>
      </c>
      <c r="AN270" s="81" t="s">
        <v>56</v>
      </c>
      <c r="AO270" s="88">
        <v>0</v>
      </c>
      <c r="AP270" s="81" t="s">
        <v>56</v>
      </c>
      <c r="AQ270" s="86">
        <f t="shared" si="8"/>
        <v>0</v>
      </c>
      <c r="AR270" s="89">
        <f t="shared" si="9"/>
        <v>145072.4</v>
      </c>
      <c r="AS270" s="82" t="s">
        <v>60</v>
      </c>
      <c r="AT270" s="90">
        <v>0</v>
      </c>
      <c r="AU270" s="90">
        <v>0</v>
      </c>
      <c r="AV270" s="90">
        <v>0</v>
      </c>
      <c r="AW270" s="90">
        <v>0</v>
      </c>
      <c r="AX270" s="90">
        <v>0</v>
      </c>
      <c r="AY270" s="90">
        <v>0</v>
      </c>
    </row>
    <row r="271" spans="1:54" ht="15.75" x14ac:dyDescent="0.25">
      <c r="A271" s="79"/>
      <c r="B271" s="83" t="s">
        <v>137</v>
      </c>
      <c r="C271" s="80" t="s">
        <v>324</v>
      </c>
      <c r="D271" s="80">
        <v>1</v>
      </c>
      <c r="E271" s="80" t="s">
        <v>918</v>
      </c>
      <c r="F271" s="84" t="s">
        <v>54</v>
      </c>
      <c r="G271" s="80">
        <v>21502</v>
      </c>
      <c r="H271" s="84" t="s">
        <v>915</v>
      </c>
      <c r="I271" s="80" t="s">
        <v>56</v>
      </c>
      <c r="J271" s="80" t="s">
        <v>56</v>
      </c>
      <c r="K271" s="80" t="s">
        <v>56</v>
      </c>
      <c r="L271" s="80" t="s">
        <v>57</v>
      </c>
      <c r="M271" s="85" t="s">
        <v>920</v>
      </c>
      <c r="N271" s="83" t="s">
        <v>54</v>
      </c>
      <c r="O271" s="86">
        <v>0</v>
      </c>
      <c r="P271" s="86">
        <v>64152.58</v>
      </c>
      <c r="Q271" s="86">
        <v>0</v>
      </c>
      <c r="R271" s="86">
        <v>99870.19</v>
      </c>
      <c r="S271" s="88">
        <v>0</v>
      </c>
      <c r="T271" s="81" t="s">
        <v>56</v>
      </c>
      <c r="U271" s="88">
        <v>7000</v>
      </c>
      <c r="V271" s="81" t="s">
        <v>874</v>
      </c>
      <c r="W271" s="88">
        <v>0</v>
      </c>
      <c r="X271" s="88">
        <v>0</v>
      </c>
      <c r="Y271" s="81" t="s">
        <v>56</v>
      </c>
      <c r="Z271" s="88">
        <v>7000</v>
      </c>
      <c r="AA271" s="81" t="s">
        <v>874</v>
      </c>
      <c r="AB271" s="88">
        <v>0</v>
      </c>
      <c r="AC271" s="88">
        <v>0</v>
      </c>
      <c r="AD271" s="81" t="s">
        <v>56</v>
      </c>
      <c r="AE271" s="88">
        <v>7000</v>
      </c>
      <c r="AF271" s="81" t="s">
        <v>874</v>
      </c>
      <c r="AG271" s="88">
        <v>0</v>
      </c>
      <c r="AH271" s="88">
        <v>0</v>
      </c>
      <c r="AI271" s="81" t="s">
        <v>56</v>
      </c>
      <c r="AJ271" s="88">
        <v>7000</v>
      </c>
      <c r="AK271" s="81" t="s">
        <v>874</v>
      </c>
      <c r="AL271" s="88">
        <v>0</v>
      </c>
      <c r="AM271" s="88">
        <v>0</v>
      </c>
      <c r="AN271" s="81" t="s">
        <v>56</v>
      </c>
      <c r="AO271" s="88">
        <v>0</v>
      </c>
      <c r="AP271" s="81" t="s">
        <v>56</v>
      </c>
      <c r="AQ271" s="86">
        <f t="shared" si="8"/>
        <v>0</v>
      </c>
      <c r="AR271" s="89">
        <f t="shared" si="9"/>
        <v>192022.77000000002</v>
      </c>
      <c r="AS271" s="82" t="s">
        <v>60</v>
      </c>
      <c r="AT271" s="90">
        <v>0</v>
      </c>
      <c r="AU271" s="90">
        <v>0</v>
      </c>
      <c r="AV271" s="90">
        <v>0</v>
      </c>
      <c r="AW271" s="90">
        <v>0</v>
      </c>
      <c r="AX271" s="90">
        <v>0</v>
      </c>
      <c r="AY271" s="90">
        <v>0</v>
      </c>
    </row>
    <row r="272" spans="1:54" ht="78.75" x14ac:dyDescent="0.25">
      <c r="A272" s="79"/>
      <c r="B272" s="83" t="s">
        <v>70</v>
      </c>
      <c r="C272" s="80" t="s">
        <v>324</v>
      </c>
      <c r="D272" s="80">
        <v>1</v>
      </c>
      <c r="E272" s="80" t="s">
        <v>921</v>
      </c>
      <c r="F272" s="84" t="s">
        <v>72</v>
      </c>
      <c r="G272" s="80">
        <v>21502</v>
      </c>
      <c r="H272" s="84" t="s">
        <v>915</v>
      </c>
      <c r="I272" s="83" t="s">
        <v>56</v>
      </c>
      <c r="J272" s="83" t="s">
        <v>56</v>
      </c>
      <c r="K272" s="83" t="s">
        <v>56</v>
      </c>
      <c r="L272" s="80" t="s">
        <v>61</v>
      </c>
      <c r="M272" s="65" t="s">
        <v>922</v>
      </c>
      <c r="N272" s="80" t="s">
        <v>878</v>
      </c>
      <c r="O272" s="88">
        <v>0</v>
      </c>
      <c r="P272" s="88">
        <v>41477.26</v>
      </c>
      <c r="Q272" s="88">
        <v>0</v>
      </c>
      <c r="R272" s="88">
        <v>0</v>
      </c>
      <c r="S272" s="88">
        <v>0</v>
      </c>
      <c r="T272" s="81" t="s">
        <v>56</v>
      </c>
      <c r="U272" s="88">
        <v>30000</v>
      </c>
      <c r="V272" s="81" t="s">
        <v>923</v>
      </c>
      <c r="W272" s="88">
        <v>0</v>
      </c>
      <c r="X272" s="88">
        <v>0</v>
      </c>
      <c r="Y272" s="81" t="s">
        <v>56</v>
      </c>
      <c r="Z272" s="88">
        <v>0</v>
      </c>
      <c r="AA272" s="81" t="s">
        <v>56</v>
      </c>
      <c r="AB272" s="88">
        <v>0</v>
      </c>
      <c r="AC272" s="88">
        <v>0</v>
      </c>
      <c r="AD272" s="81" t="s">
        <v>56</v>
      </c>
      <c r="AE272" s="88">
        <v>0</v>
      </c>
      <c r="AF272" s="81" t="s">
        <v>56</v>
      </c>
      <c r="AG272" s="88">
        <v>0</v>
      </c>
      <c r="AH272" s="88">
        <v>0</v>
      </c>
      <c r="AI272" s="81" t="s">
        <v>56</v>
      </c>
      <c r="AJ272" s="88">
        <v>0</v>
      </c>
      <c r="AK272" s="81" t="s">
        <v>56</v>
      </c>
      <c r="AL272" s="88">
        <v>0</v>
      </c>
      <c r="AM272" s="88">
        <v>0</v>
      </c>
      <c r="AN272" s="81" t="s">
        <v>56</v>
      </c>
      <c r="AO272" s="88">
        <v>0</v>
      </c>
      <c r="AP272" s="81" t="s">
        <v>56</v>
      </c>
      <c r="AQ272" s="86">
        <f t="shared" si="8"/>
        <v>0</v>
      </c>
      <c r="AR272" s="89">
        <f t="shared" si="9"/>
        <v>71477.260000000009</v>
      </c>
      <c r="AS272" s="82" t="s">
        <v>60</v>
      </c>
      <c r="AT272" s="90">
        <v>0</v>
      </c>
      <c r="AU272" s="90">
        <v>0</v>
      </c>
      <c r="AV272" s="90">
        <v>0</v>
      </c>
      <c r="AW272" s="90">
        <v>0</v>
      </c>
      <c r="AX272" s="90">
        <v>0</v>
      </c>
      <c r="AY272" s="90">
        <v>0</v>
      </c>
    </row>
    <row r="273" spans="1:51" ht="63" x14ac:dyDescent="0.25">
      <c r="A273" s="79"/>
      <c r="B273" s="83" t="s">
        <v>65</v>
      </c>
      <c r="C273" s="80" t="s">
        <v>324</v>
      </c>
      <c r="D273" s="80">
        <v>1</v>
      </c>
      <c r="E273" s="80" t="s">
        <v>924</v>
      </c>
      <c r="F273" s="84" t="s">
        <v>67</v>
      </c>
      <c r="G273" s="80">
        <v>21701</v>
      </c>
      <c r="H273" s="84" t="s">
        <v>925</v>
      </c>
      <c r="I273" s="83" t="s">
        <v>56</v>
      </c>
      <c r="J273" s="83" t="s">
        <v>56</v>
      </c>
      <c r="K273" s="83" t="s">
        <v>56</v>
      </c>
      <c r="L273" s="80" t="s">
        <v>57</v>
      </c>
      <c r="M273" s="65" t="s">
        <v>926</v>
      </c>
      <c r="N273" s="80" t="s">
        <v>870</v>
      </c>
      <c r="O273" s="88">
        <v>0</v>
      </c>
      <c r="P273" s="88">
        <v>110367.65</v>
      </c>
      <c r="Q273" s="88">
        <v>0</v>
      </c>
      <c r="R273" s="86">
        <v>20541.79</v>
      </c>
      <c r="S273" s="88">
        <v>0</v>
      </c>
      <c r="T273" s="81" t="s">
        <v>56</v>
      </c>
      <c r="U273" s="88">
        <f>5000+4500</f>
        <v>9500</v>
      </c>
      <c r="V273" s="81" t="s">
        <v>927</v>
      </c>
      <c r="W273" s="88">
        <v>0</v>
      </c>
      <c r="X273" s="88">
        <v>0</v>
      </c>
      <c r="Y273" s="81" t="s">
        <v>56</v>
      </c>
      <c r="Z273" s="88">
        <v>5000</v>
      </c>
      <c r="AA273" s="81" t="s">
        <v>871</v>
      </c>
      <c r="AB273" s="88">
        <v>0</v>
      </c>
      <c r="AC273" s="88">
        <v>0</v>
      </c>
      <c r="AD273" s="81" t="s">
        <v>56</v>
      </c>
      <c r="AE273" s="88">
        <v>5000</v>
      </c>
      <c r="AF273" s="81" t="s">
        <v>871</v>
      </c>
      <c r="AG273" s="88">
        <v>0</v>
      </c>
      <c r="AH273" s="88">
        <v>0</v>
      </c>
      <c r="AI273" s="81" t="s">
        <v>56</v>
      </c>
      <c r="AJ273" s="88">
        <v>5000</v>
      </c>
      <c r="AK273" s="81" t="s">
        <v>871</v>
      </c>
      <c r="AL273" s="88">
        <v>0</v>
      </c>
      <c r="AM273" s="88">
        <v>0</v>
      </c>
      <c r="AN273" s="81" t="s">
        <v>56</v>
      </c>
      <c r="AO273" s="88">
        <v>0</v>
      </c>
      <c r="AP273" s="81" t="s">
        <v>56</v>
      </c>
      <c r="AQ273" s="86">
        <f t="shared" si="8"/>
        <v>0</v>
      </c>
      <c r="AR273" s="89">
        <f t="shared" si="9"/>
        <v>155409.44</v>
      </c>
      <c r="AS273" s="82" t="s">
        <v>60</v>
      </c>
      <c r="AT273" s="90">
        <v>0</v>
      </c>
      <c r="AU273" s="90">
        <v>0</v>
      </c>
      <c r="AV273" s="90">
        <v>0</v>
      </c>
      <c r="AW273" s="90">
        <v>0</v>
      </c>
      <c r="AX273" s="90">
        <v>0</v>
      </c>
      <c r="AY273" s="90">
        <v>0</v>
      </c>
    </row>
    <row r="274" spans="1:51" ht="47.25" x14ac:dyDescent="0.25">
      <c r="A274" s="79"/>
      <c r="B274" s="83" t="s">
        <v>137</v>
      </c>
      <c r="C274" s="80" t="s">
        <v>324</v>
      </c>
      <c r="D274" s="80">
        <v>1</v>
      </c>
      <c r="E274" s="80" t="s">
        <v>928</v>
      </c>
      <c r="F274" s="84" t="s">
        <v>54</v>
      </c>
      <c r="G274" s="80">
        <v>21701</v>
      </c>
      <c r="H274" s="84" t="s">
        <v>925</v>
      </c>
      <c r="I274" s="80">
        <v>23310000</v>
      </c>
      <c r="J274" s="80" t="s">
        <v>929</v>
      </c>
      <c r="K274" s="80" t="s">
        <v>890</v>
      </c>
      <c r="L274" s="80" t="s">
        <v>61</v>
      </c>
      <c r="M274" s="85" t="s">
        <v>930</v>
      </c>
      <c r="N274" s="83" t="s">
        <v>54</v>
      </c>
      <c r="O274" s="88">
        <v>0</v>
      </c>
      <c r="P274" s="88">
        <v>110657.1</v>
      </c>
      <c r="Q274" s="88">
        <v>0</v>
      </c>
      <c r="R274" s="88">
        <v>13000</v>
      </c>
      <c r="S274" s="88">
        <v>0</v>
      </c>
      <c r="T274" s="81" t="s">
        <v>56</v>
      </c>
      <c r="U274" s="88">
        <v>30000</v>
      </c>
      <c r="V274" s="81" t="s">
        <v>931</v>
      </c>
      <c r="W274" s="88">
        <v>0</v>
      </c>
      <c r="X274" s="88">
        <v>0</v>
      </c>
      <c r="Y274" s="81" t="s">
        <v>56</v>
      </c>
      <c r="Z274" s="88">
        <v>9000</v>
      </c>
      <c r="AA274" s="81" t="s">
        <v>874</v>
      </c>
      <c r="AB274" s="88">
        <v>0</v>
      </c>
      <c r="AC274" s="88">
        <v>56400</v>
      </c>
      <c r="AD274" s="81" t="s">
        <v>1489</v>
      </c>
      <c r="AE274" s="88">
        <v>9000</v>
      </c>
      <c r="AF274" s="81" t="s">
        <v>874</v>
      </c>
      <c r="AG274" s="88">
        <v>0</v>
      </c>
      <c r="AH274" s="88">
        <v>0</v>
      </c>
      <c r="AI274" s="81" t="s">
        <v>56</v>
      </c>
      <c r="AJ274" s="88">
        <v>9000</v>
      </c>
      <c r="AK274" s="81" t="s">
        <v>874</v>
      </c>
      <c r="AL274" s="88">
        <v>0</v>
      </c>
      <c r="AM274" s="88">
        <v>0</v>
      </c>
      <c r="AN274" s="81" t="s">
        <v>56</v>
      </c>
      <c r="AO274" s="88">
        <v>0</v>
      </c>
      <c r="AP274" s="81" t="s">
        <v>56</v>
      </c>
      <c r="AQ274" s="86">
        <f t="shared" si="8"/>
        <v>56400</v>
      </c>
      <c r="AR274" s="89">
        <f t="shared" si="9"/>
        <v>180657.1</v>
      </c>
      <c r="AS274" s="82" t="s">
        <v>60</v>
      </c>
      <c r="AT274" s="90">
        <v>0</v>
      </c>
      <c r="AU274" s="90">
        <v>0</v>
      </c>
      <c r="AV274" s="90">
        <v>0</v>
      </c>
      <c r="AW274" s="90">
        <v>0</v>
      </c>
      <c r="AX274" s="90">
        <v>0</v>
      </c>
      <c r="AY274" s="90">
        <v>0</v>
      </c>
    </row>
    <row r="275" spans="1:51" ht="47.25" x14ac:dyDescent="0.25">
      <c r="A275" s="79"/>
      <c r="B275" s="83" t="s">
        <v>137</v>
      </c>
      <c r="C275" s="80" t="s">
        <v>324</v>
      </c>
      <c r="D275" s="80">
        <v>1</v>
      </c>
      <c r="E275" s="80" t="s">
        <v>928</v>
      </c>
      <c r="F275" s="84" t="s">
        <v>54</v>
      </c>
      <c r="G275" s="80">
        <v>21701</v>
      </c>
      <c r="H275" s="84" t="s">
        <v>925</v>
      </c>
      <c r="I275" s="80" t="s">
        <v>56</v>
      </c>
      <c r="J275" s="80" t="s">
        <v>56</v>
      </c>
      <c r="K275" s="80" t="s">
        <v>56</v>
      </c>
      <c r="L275" s="80" t="s">
        <v>57</v>
      </c>
      <c r="M275" s="85" t="s">
        <v>932</v>
      </c>
      <c r="N275" s="83" t="s">
        <v>54</v>
      </c>
      <c r="O275" s="88">
        <v>0</v>
      </c>
      <c r="P275" s="88">
        <v>84242.6</v>
      </c>
      <c r="Q275" s="88">
        <v>0</v>
      </c>
      <c r="R275" s="88">
        <v>16717.560000000001</v>
      </c>
      <c r="S275" s="88">
        <v>0</v>
      </c>
      <c r="T275" s="81" t="s">
        <v>56</v>
      </c>
      <c r="U275" s="88">
        <v>30000</v>
      </c>
      <c r="V275" s="81" t="s">
        <v>931</v>
      </c>
      <c r="W275" s="88">
        <v>0</v>
      </c>
      <c r="X275" s="88">
        <v>0</v>
      </c>
      <c r="Y275" s="81" t="s">
        <v>56</v>
      </c>
      <c r="Z275" s="88">
        <v>9000</v>
      </c>
      <c r="AA275" s="81" t="s">
        <v>874</v>
      </c>
      <c r="AB275" s="88">
        <v>0</v>
      </c>
      <c r="AC275" s="88">
        <v>5600</v>
      </c>
      <c r="AD275" s="81" t="s">
        <v>1489</v>
      </c>
      <c r="AE275" s="88">
        <v>9000</v>
      </c>
      <c r="AF275" s="81" t="s">
        <v>874</v>
      </c>
      <c r="AG275" s="88">
        <v>0</v>
      </c>
      <c r="AH275" s="88">
        <v>0</v>
      </c>
      <c r="AI275" s="81" t="s">
        <v>56</v>
      </c>
      <c r="AJ275" s="88">
        <v>9000</v>
      </c>
      <c r="AK275" s="81" t="s">
        <v>874</v>
      </c>
      <c r="AL275" s="88">
        <v>0</v>
      </c>
      <c r="AM275" s="88">
        <v>0</v>
      </c>
      <c r="AN275" s="81" t="s">
        <v>56</v>
      </c>
      <c r="AO275" s="88">
        <v>0</v>
      </c>
      <c r="AP275" s="81" t="s">
        <v>56</v>
      </c>
      <c r="AQ275" s="86">
        <f t="shared" si="8"/>
        <v>5600</v>
      </c>
      <c r="AR275" s="89">
        <f t="shared" si="9"/>
        <v>157960.16</v>
      </c>
      <c r="AS275" s="82" t="s">
        <v>60</v>
      </c>
      <c r="AT275" s="90">
        <v>0</v>
      </c>
      <c r="AU275" s="90">
        <v>0</v>
      </c>
      <c r="AV275" s="90">
        <v>0</v>
      </c>
      <c r="AW275" s="90">
        <v>0</v>
      </c>
      <c r="AX275" s="90">
        <v>0</v>
      </c>
      <c r="AY275" s="90">
        <v>0</v>
      </c>
    </row>
    <row r="276" spans="1:51" ht="236.25" x14ac:dyDescent="0.25">
      <c r="A276" s="79"/>
      <c r="B276" s="83" t="s">
        <v>52</v>
      </c>
      <c r="C276" s="80" t="s">
        <v>324</v>
      </c>
      <c r="D276" s="80">
        <v>1</v>
      </c>
      <c r="E276" s="80" t="s">
        <v>933</v>
      </c>
      <c r="F276" s="84" t="s">
        <v>72</v>
      </c>
      <c r="G276" s="80">
        <v>21701</v>
      </c>
      <c r="H276" s="84" t="s">
        <v>925</v>
      </c>
      <c r="I276" s="80" t="s">
        <v>56</v>
      </c>
      <c r="J276" s="80" t="s">
        <v>56</v>
      </c>
      <c r="K276" s="80" t="s">
        <v>56</v>
      </c>
      <c r="L276" s="80" t="s">
        <v>529</v>
      </c>
      <c r="M276" s="85" t="s">
        <v>934</v>
      </c>
      <c r="N276" s="83" t="s">
        <v>878</v>
      </c>
      <c r="O276" s="88">
        <v>0</v>
      </c>
      <c r="P276" s="88">
        <v>0</v>
      </c>
      <c r="Q276" s="88">
        <v>0</v>
      </c>
      <c r="R276" s="88">
        <v>303000</v>
      </c>
      <c r="S276" s="88">
        <v>0</v>
      </c>
      <c r="T276" s="81" t="s">
        <v>56</v>
      </c>
      <c r="U276" s="88">
        <v>265000</v>
      </c>
      <c r="V276" s="81" t="s">
        <v>935</v>
      </c>
      <c r="W276" s="88">
        <v>0</v>
      </c>
      <c r="X276" s="88">
        <v>0</v>
      </c>
      <c r="Y276" s="81" t="s">
        <v>56</v>
      </c>
      <c r="Z276" s="88">
        <v>50000</v>
      </c>
      <c r="AA276" s="81" t="s">
        <v>936</v>
      </c>
      <c r="AB276" s="88">
        <v>0</v>
      </c>
      <c r="AC276" s="88">
        <v>0</v>
      </c>
      <c r="AD276" s="81" t="s">
        <v>56</v>
      </c>
      <c r="AE276" s="88">
        <v>0</v>
      </c>
      <c r="AF276" s="81" t="s">
        <v>56</v>
      </c>
      <c r="AG276" s="88">
        <v>0</v>
      </c>
      <c r="AH276" s="88">
        <v>0</v>
      </c>
      <c r="AI276" s="81" t="s">
        <v>56</v>
      </c>
      <c r="AJ276" s="88">
        <v>0</v>
      </c>
      <c r="AK276" s="81" t="s">
        <v>56</v>
      </c>
      <c r="AL276" s="88">
        <v>0</v>
      </c>
      <c r="AM276" s="88">
        <v>0</v>
      </c>
      <c r="AN276" s="81" t="s">
        <v>56</v>
      </c>
      <c r="AO276" s="88">
        <v>0</v>
      </c>
      <c r="AP276" s="81" t="s">
        <v>56</v>
      </c>
      <c r="AQ276" s="86">
        <f t="shared" si="8"/>
        <v>0</v>
      </c>
      <c r="AR276" s="89">
        <f t="shared" si="9"/>
        <v>618000</v>
      </c>
      <c r="AS276" s="82" t="s">
        <v>60</v>
      </c>
      <c r="AT276" s="90">
        <v>0</v>
      </c>
      <c r="AU276" s="90">
        <v>0</v>
      </c>
      <c r="AV276" s="90">
        <v>0</v>
      </c>
      <c r="AW276" s="90">
        <v>0</v>
      </c>
      <c r="AX276" s="90">
        <v>0</v>
      </c>
      <c r="AY276" s="90">
        <v>0</v>
      </c>
    </row>
    <row r="277" spans="1:51" ht="47.25" x14ac:dyDescent="0.25">
      <c r="A277" s="79"/>
      <c r="B277" s="83" t="s">
        <v>137</v>
      </c>
      <c r="C277" s="80" t="s">
        <v>324</v>
      </c>
      <c r="D277" s="80">
        <v>1</v>
      </c>
      <c r="E277" s="80" t="s">
        <v>937</v>
      </c>
      <c r="F277" s="84" t="s">
        <v>938</v>
      </c>
      <c r="G277" s="80">
        <v>21701</v>
      </c>
      <c r="H277" s="84" t="s">
        <v>925</v>
      </c>
      <c r="I277" s="80">
        <v>23310000</v>
      </c>
      <c r="J277" s="80" t="s">
        <v>939</v>
      </c>
      <c r="K277" s="80" t="s">
        <v>940</v>
      </c>
      <c r="L277" s="80" t="s">
        <v>61</v>
      </c>
      <c r="M277" s="85" t="s">
        <v>941</v>
      </c>
      <c r="N277" s="83" t="s">
        <v>942</v>
      </c>
      <c r="O277" s="86">
        <v>272.7</v>
      </c>
      <c r="P277" s="88">
        <v>3932.85</v>
      </c>
      <c r="Q277" s="88">
        <v>0</v>
      </c>
      <c r="R277" s="88">
        <v>1800</v>
      </c>
      <c r="S277" s="88">
        <v>0</v>
      </c>
      <c r="T277" s="81" t="s">
        <v>56</v>
      </c>
      <c r="U277" s="88">
        <v>20200</v>
      </c>
      <c r="V277" s="81" t="s">
        <v>931</v>
      </c>
      <c r="W277" s="88">
        <v>0</v>
      </c>
      <c r="X277" s="88">
        <v>0</v>
      </c>
      <c r="Y277" s="81" t="s">
        <v>56</v>
      </c>
      <c r="Z277" s="88">
        <v>1800</v>
      </c>
      <c r="AA277" s="81" t="s">
        <v>874</v>
      </c>
      <c r="AB277" s="88">
        <v>0</v>
      </c>
      <c r="AC277" s="88">
        <v>34300</v>
      </c>
      <c r="AD277" s="81" t="s">
        <v>1489</v>
      </c>
      <c r="AE277" s="88">
        <v>1800</v>
      </c>
      <c r="AF277" s="81" t="s">
        <v>874</v>
      </c>
      <c r="AG277" s="88">
        <v>0</v>
      </c>
      <c r="AH277" s="88">
        <v>0</v>
      </c>
      <c r="AI277" s="81" t="s">
        <v>56</v>
      </c>
      <c r="AJ277" s="88">
        <v>1800</v>
      </c>
      <c r="AK277" s="81" t="s">
        <v>874</v>
      </c>
      <c r="AL277" s="88">
        <v>0</v>
      </c>
      <c r="AM277" s="88">
        <v>0</v>
      </c>
      <c r="AN277" s="81" t="s">
        <v>56</v>
      </c>
      <c r="AO277" s="88">
        <v>0</v>
      </c>
      <c r="AP277" s="81" t="s">
        <v>56</v>
      </c>
      <c r="AQ277" s="86">
        <f t="shared" si="8"/>
        <v>34572.699999999997</v>
      </c>
      <c r="AR277" s="89">
        <f t="shared" si="9"/>
        <v>31332.85</v>
      </c>
      <c r="AS277" s="82" t="s">
        <v>60</v>
      </c>
      <c r="AT277" s="90">
        <v>0</v>
      </c>
      <c r="AU277" s="90">
        <v>0</v>
      </c>
      <c r="AV277" s="90">
        <v>0</v>
      </c>
      <c r="AW277" s="90">
        <v>0</v>
      </c>
      <c r="AX277" s="90">
        <v>0</v>
      </c>
      <c r="AY277" s="90">
        <v>0</v>
      </c>
    </row>
    <row r="278" spans="1:51" ht="47.25" x14ac:dyDescent="0.25">
      <c r="A278" s="79"/>
      <c r="B278" s="83" t="s">
        <v>137</v>
      </c>
      <c r="C278" s="80" t="s">
        <v>324</v>
      </c>
      <c r="D278" s="80">
        <v>1</v>
      </c>
      <c r="E278" s="80" t="s">
        <v>937</v>
      </c>
      <c r="F278" s="84" t="s">
        <v>938</v>
      </c>
      <c r="G278" s="80">
        <v>21701</v>
      </c>
      <c r="H278" s="84" t="s">
        <v>925</v>
      </c>
      <c r="I278" s="80" t="s">
        <v>56</v>
      </c>
      <c r="J278" s="80" t="s">
        <v>56</v>
      </c>
      <c r="K278" s="80" t="s">
        <v>56</v>
      </c>
      <c r="L278" s="80" t="s">
        <v>57</v>
      </c>
      <c r="M278" s="85" t="s">
        <v>943</v>
      </c>
      <c r="N278" s="83" t="s">
        <v>942</v>
      </c>
      <c r="O278" s="88">
        <v>0</v>
      </c>
      <c r="P278" s="88">
        <v>6391.87</v>
      </c>
      <c r="Q278" s="88">
        <v>0</v>
      </c>
      <c r="R278" s="88">
        <v>4986.82</v>
      </c>
      <c r="S278" s="88">
        <v>0</v>
      </c>
      <c r="T278" s="81" t="s">
        <v>56</v>
      </c>
      <c r="U278" s="88">
        <v>20200</v>
      </c>
      <c r="V278" s="81" t="s">
        <v>931</v>
      </c>
      <c r="W278" s="88">
        <v>0</v>
      </c>
      <c r="X278" s="88">
        <v>0</v>
      </c>
      <c r="Y278" s="81" t="s">
        <v>56</v>
      </c>
      <c r="Z278" s="88">
        <v>1800</v>
      </c>
      <c r="AA278" s="81" t="s">
        <v>874</v>
      </c>
      <c r="AB278" s="88">
        <v>0</v>
      </c>
      <c r="AC278" s="88">
        <v>3400</v>
      </c>
      <c r="AD278" s="81" t="s">
        <v>1489</v>
      </c>
      <c r="AE278" s="88">
        <v>1800</v>
      </c>
      <c r="AF278" s="81" t="s">
        <v>874</v>
      </c>
      <c r="AG278" s="88">
        <v>0</v>
      </c>
      <c r="AH278" s="88">
        <v>0</v>
      </c>
      <c r="AI278" s="81" t="s">
        <v>56</v>
      </c>
      <c r="AJ278" s="88">
        <v>1800</v>
      </c>
      <c r="AK278" s="81" t="s">
        <v>874</v>
      </c>
      <c r="AL278" s="88">
        <v>0</v>
      </c>
      <c r="AM278" s="88">
        <v>0</v>
      </c>
      <c r="AN278" s="81" t="s">
        <v>56</v>
      </c>
      <c r="AO278" s="88">
        <v>0</v>
      </c>
      <c r="AP278" s="81" t="s">
        <v>56</v>
      </c>
      <c r="AQ278" s="86">
        <f t="shared" si="8"/>
        <v>3400</v>
      </c>
      <c r="AR278" s="89">
        <f t="shared" si="9"/>
        <v>36978.69</v>
      </c>
      <c r="AS278" s="82" t="s">
        <v>60</v>
      </c>
      <c r="AT278" s="90">
        <v>0</v>
      </c>
      <c r="AU278" s="90">
        <v>0</v>
      </c>
      <c r="AV278" s="90">
        <v>0</v>
      </c>
      <c r="AW278" s="90">
        <v>0</v>
      </c>
      <c r="AX278" s="90">
        <v>0</v>
      </c>
      <c r="AY278" s="90">
        <v>0</v>
      </c>
    </row>
    <row r="279" spans="1:51" ht="78.75" x14ac:dyDescent="0.25">
      <c r="A279" s="79"/>
      <c r="B279" s="83" t="s">
        <v>65</v>
      </c>
      <c r="C279" s="80" t="s">
        <v>324</v>
      </c>
      <c r="D279" s="80">
        <v>1</v>
      </c>
      <c r="E279" s="80" t="s">
        <v>944</v>
      </c>
      <c r="F279" s="84" t="s">
        <v>945</v>
      </c>
      <c r="G279" s="80">
        <v>21701</v>
      </c>
      <c r="H279" s="84" t="s">
        <v>925</v>
      </c>
      <c r="I279" s="80" t="s">
        <v>56</v>
      </c>
      <c r="J279" s="80" t="s">
        <v>56</v>
      </c>
      <c r="K279" s="80" t="s">
        <v>56</v>
      </c>
      <c r="L279" s="80" t="s">
        <v>57</v>
      </c>
      <c r="M279" s="85" t="s">
        <v>946</v>
      </c>
      <c r="N279" s="83" t="s">
        <v>947</v>
      </c>
      <c r="O279" s="88">
        <v>0</v>
      </c>
      <c r="P279" s="88">
        <v>2560</v>
      </c>
      <c r="Q279" s="88">
        <v>0</v>
      </c>
      <c r="R279" s="88">
        <v>500</v>
      </c>
      <c r="S279" s="88">
        <v>0</v>
      </c>
      <c r="T279" s="81" t="s">
        <v>56</v>
      </c>
      <c r="U279" s="88">
        <v>500</v>
      </c>
      <c r="V279" s="81" t="s">
        <v>871</v>
      </c>
      <c r="W279" s="88">
        <v>0</v>
      </c>
      <c r="X279" s="88">
        <v>0</v>
      </c>
      <c r="Y279" s="81" t="s">
        <v>56</v>
      </c>
      <c r="Z279" s="88">
        <v>500</v>
      </c>
      <c r="AA279" s="81" t="s">
        <v>871</v>
      </c>
      <c r="AB279" s="88">
        <v>0</v>
      </c>
      <c r="AC279" s="88">
        <v>0</v>
      </c>
      <c r="AD279" s="81" t="s">
        <v>56</v>
      </c>
      <c r="AE279" s="88">
        <v>500</v>
      </c>
      <c r="AF279" s="81" t="s">
        <v>871</v>
      </c>
      <c r="AG279" s="88">
        <v>0</v>
      </c>
      <c r="AH279" s="88">
        <v>0</v>
      </c>
      <c r="AI279" s="81" t="s">
        <v>56</v>
      </c>
      <c r="AJ279" s="88">
        <v>500</v>
      </c>
      <c r="AK279" s="81" t="s">
        <v>871</v>
      </c>
      <c r="AL279" s="88">
        <v>0</v>
      </c>
      <c r="AM279" s="88">
        <v>0</v>
      </c>
      <c r="AN279" s="81" t="s">
        <v>56</v>
      </c>
      <c r="AO279" s="88">
        <v>0</v>
      </c>
      <c r="AP279" s="81" t="s">
        <v>56</v>
      </c>
      <c r="AQ279" s="86">
        <f t="shared" si="8"/>
        <v>0</v>
      </c>
      <c r="AR279" s="89">
        <f t="shared" si="9"/>
        <v>5060</v>
      </c>
      <c r="AS279" s="82" t="s">
        <v>60</v>
      </c>
      <c r="AT279" s="90">
        <v>0</v>
      </c>
      <c r="AU279" s="90">
        <v>0</v>
      </c>
      <c r="AV279" s="90">
        <v>0</v>
      </c>
      <c r="AW279" s="90">
        <v>0</v>
      </c>
      <c r="AX279" s="90">
        <v>0</v>
      </c>
      <c r="AY279" s="90">
        <v>0</v>
      </c>
    </row>
    <row r="280" spans="1:51" ht="63" x14ac:dyDescent="0.25">
      <c r="A280" s="79"/>
      <c r="B280" s="83" t="s">
        <v>65</v>
      </c>
      <c r="C280" s="80" t="s">
        <v>324</v>
      </c>
      <c r="D280" s="80">
        <v>1</v>
      </c>
      <c r="E280" s="80" t="s">
        <v>948</v>
      </c>
      <c r="F280" s="84" t="s">
        <v>69</v>
      </c>
      <c r="G280" s="80">
        <v>21702</v>
      </c>
      <c r="H280" s="84" t="s">
        <v>949</v>
      </c>
      <c r="I280" s="80" t="s">
        <v>56</v>
      </c>
      <c r="J280" s="80" t="s">
        <v>56</v>
      </c>
      <c r="K280" s="80" t="s">
        <v>56</v>
      </c>
      <c r="L280" s="80" t="s">
        <v>57</v>
      </c>
      <c r="M280" s="85" t="s">
        <v>950</v>
      </c>
      <c r="N280" s="83" t="s">
        <v>870</v>
      </c>
      <c r="O280" s="88">
        <v>0</v>
      </c>
      <c r="P280" s="88">
        <v>158603.01999999999</v>
      </c>
      <c r="Q280" s="88">
        <v>0</v>
      </c>
      <c r="R280" s="86">
        <v>12257.35</v>
      </c>
      <c r="S280" s="88">
        <v>0</v>
      </c>
      <c r="T280" s="81" t="s">
        <v>56</v>
      </c>
      <c r="U280" s="88">
        <v>5000</v>
      </c>
      <c r="V280" s="81" t="s">
        <v>871</v>
      </c>
      <c r="W280" s="88">
        <v>0</v>
      </c>
      <c r="X280" s="88">
        <v>0</v>
      </c>
      <c r="Y280" s="81" t="s">
        <v>56</v>
      </c>
      <c r="Z280" s="88">
        <v>5000</v>
      </c>
      <c r="AA280" s="81" t="s">
        <v>871</v>
      </c>
      <c r="AB280" s="88">
        <v>0</v>
      </c>
      <c r="AC280" s="88">
        <v>0</v>
      </c>
      <c r="AD280" s="81" t="s">
        <v>56</v>
      </c>
      <c r="AE280" s="88">
        <v>5000</v>
      </c>
      <c r="AF280" s="81" t="s">
        <v>871</v>
      </c>
      <c r="AG280" s="88">
        <v>0</v>
      </c>
      <c r="AH280" s="88">
        <v>0</v>
      </c>
      <c r="AI280" s="81" t="s">
        <v>56</v>
      </c>
      <c r="AJ280" s="88">
        <v>5000</v>
      </c>
      <c r="AK280" s="81" t="s">
        <v>871</v>
      </c>
      <c r="AL280" s="88">
        <v>0</v>
      </c>
      <c r="AM280" s="88">
        <v>0</v>
      </c>
      <c r="AN280" s="81" t="s">
        <v>56</v>
      </c>
      <c r="AO280" s="88">
        <v>0</v>
      </c>
      <c r="AP280" s="81" t="s">
        <v>56</v>
      </c>
      <c r="AQ280" s="86">
        <f t="shared" si="8"/>
        <v>0</v>
      </c>
      <c r="AR280" s="89">
        <f t="shared" si="9"/>
        <v>190860.37</v>
      </c>
      <c r="AS280" s="82" t="s">
        <v>60</v>
      </c>
      <c r="AT280" s="90">
        <v>0</v>
      </c>
      <c r="AU280" s="90">
        <v>0</v>
      </c>
      <c r="AV280" s="90">
        <v>0</v>
      </c>
      <c r="AW280" s="90">
        <v>0</v>
      </c>
      <c r="AX280" s="90">
        <v>0</v>
      </c>
      <c r="AY280" s="90">
        <v>0</v>
      </c>
    </row>
    <row r="281" spans="1:51" ht="63" x14ac:dyDescent="0.25">
      <c r="A281" s="79"/>
      <c r="B281" s="83" t="s">
        <v>70</v>
      </c>
      <c r="C281" s="80" t="s">
        <v>324</v>
      </c>
      <c r="D281" s="80">
        <v>1</v>
      </c>
      <c r="E281" s="80" t="s">
        <v>951</v>
      </c>
      <c r="F281" s="84" t="s">
        <v>74</v>
      </c>
      <c r="G281" s="80">
        <v>21702</v>
      </c>
      <c r="H281" s="84" t="s">
        <v>949</v>
      </c>
      <c r="I281" s="80" t="s">
        <v>56</v>
      </c>
      <c r="J281" s="80" t="s">
        <v>56</v>
      </c>
      <c r="K281" s="80" t="s">
        <v>56</v>
      </c>
      <c r="L281" s="80" t="s">
        <v>61</v>
      </c>
      <c r="M281" s="85" t="s">
        <v>952</v>
      </c>
      <c r="N281" s="83" t="s">
        <v>878</v>
      </c>
      <c r="O281" s="88">
        <v>0</v>
      </c>
      <c r="P281" s="88">
        <v>59355.92</v>
      </c>
      <c r="Q281" s="88">
        <v>0</v>
      </c>
      <c r="R281" s="88">
        <v>0</v>
      </c>
      <c r="S281" s="88">
        <v>0</v>
      </c>
      <c r="T281" s="81" t="s">
        <v>56</v>
      </c>
      <c r="U281" s="88">
        <v>6000</v>
      </c>
      <c r="V281" s="81" t="s">
        <v>953</v>
      </c>
      <c r="W281" s="88">
        <v>0</v>
      </c>
      <c r="X281" s="88">
        <v>0</v>
      </c>
      <c r="Y281" s="81" t="s">
        <v>56</v>
      </c>
      <c r="Z281" s="88">
        <v>6000</v>
      </c>
      <c r="AA281" s="81" t="s">
        <v>954</v>
      </c>
      <c r="AB281" s="88">
        <v>0</v>
      </c>
      <c r="AC281" s="88">
        <v>0</v>
      </c>
      <c r="AD281" s="81" t="s">
        <v>56</v>
      </c>
      <c r="AE281" s="88">
        <v>0</v>
      </c>
      <c r="AF281" s="81" t="s">
        <v>56</v>
      </c>
      <c r="AG281" s="88">
        <v>0</v>
      </c>
      <c r="AH281" s="88">
        <v>0</v>
      </c>
      <c r="AI281" s="81" t="s">
        <v>56</v>
      </c>
      <c r="AJ281" s="88">
        <v>0</v>
      </c>
      <c r="AK281" s="81" t="s">
        <v>56</v>
      </c>
      <c r="AL281" s="88">
        <v>0</v>
      </c>
      <c r="AM281" s="88">
        <v>0</v>
      </c>
      <c r="AN281" s="81" t="s">
        <v>56</v>
      </c>
      <c r="AO281" s="88">
        <v>0</v>
      </c>
      <c r="AP281" s="81" t="s">
        <v>56</v>
      </c>
      <c r="AQ281" s="86">
        <f t="shared" si="8"/>
        <v>0</v>
      </c>
      <c r="AR281" s="89">
        <f t="shared" si="9"/>
        <v>71355.92</v>
      </c>
      <c r="AS281" s="82" t="s">
        <v>60</v>
      </c>
      <c r="AT281" s="90">
        <v>0</v>
      </c>
      <c r="AU281" s="90">
        <v>0</v>
      </c>
      <c r="AV281" s="90">
        <v>0</v>
      </c>
      <c r="AW281" s="90">
        <v>0</v>
      </c>
      <c r="AX281" s="90">
        <v>0</v>
      </c>
      <c r="AY281" s="90">
        <v>0</v>
      </c>
    </row>
    <row r="282" spans="1:51" ht="31.5" x14ac:dyDescent="0.25">
      <c r="A282" s="79"/>
      <c r="B282" s="83" t="s">
        <v>137</v>
      </c>
      <c r="C282" s="80" t="s">
        <v>324</v>
      </c>
      <c r="D282" s="80">
        <v>1</v>
      </c>
      <c r="E282" s="80" t="s">
        <v>955</v>
      </c>
      <c r="F282" s="84" t="s">
        <v>54</v>
      </c>
      <c r="G282" s="80">
        <v>21702</v>
      </c>
      <c r="H282" s="84" t="s">
        <v>949</v>
      </c>
      <c r="I282" s="80">
        <v>23310000</v>
      </c>
      <c r="J282" s="80" t="s">
        <v>956</v>
      </c>
      <c r="K282" s="80" t="s">
        <v>890</v>
      </c>
      <c r="L282" s="80" t="s">
        <v>61</v>
      </c>
      <c r="M282" s="85" t="s">
        <v>957</v>
      </c>
      <c r="N282" s="83" t="s">
        <v>54</v>
      </c>
      <c r="O282" s="86">
        <v>2658.81</v>
      </c>
      <c r="P282" s="86">
        <v>73911.12</v>
      </c>
      <c r="Q282" s="86">
        <v>108000</v>
      </c>
      <c r="R282" s="86">
        <v>48511.19</v>
      </c>
      <c r="S282" s="88">
        <v>94400</v>
      </c>
      <c r="T282" s="81" t="s">
        <v>1489</v>
      </c>
      <c r="U282" s="88">
        <v>9000</v>
      </c>
      <c r="V282" s="81" t="s">
        <v>874</v>
      </c>
      <c r="W282" s="88">
        <v>0</v>
      </c>
      <c r="X282" s="88">
        <v>0</v>
      </c>
      <c r="Y282" s="81" t="s">
        <v>56</v>
      </c>
      <c r="Z282" s="88">
        <v>9000</v>
      </c>
      <c r="AA282" s="81" t="s">
        <v>874</v>
      </c>
      <c r="AB282" s="88">
        <v>0</v>
      </c>
      <c r="AC282" s="88">
        <v>0</v>
      </c>
      <c r="AD282" s="81" t="s">
        <v>56</v>
      </c>
      <c r="AE282" s="88">
        <v>9000</v>
      </c>
      <c r="AF282" s="81" t="s">
        <v>874</v>
      </c>
      <c r="AG282" s="88">
        <v>0</v>
      </c>
      <c r="AH282" s="88">
        <v>0</v>
      </c>
      <c r="AI282" s="81" t="s">
        <v>56</v>
      </c>
      <c r="AJ282" s="88">
        <v>9000</v>
      </c>
      <c r="AK282" s="81" t="s">
        <v>874</v>
      </c>
      <c r="AL282" s="88">
        <v>0</v>
      </c>
      <c r="AM282" s="88">
        <v>0</v>
      </c>
      <c r="AN282" s="81" t="s">
        <v>56</v>
      </c>
      <c r="AO282" s="88">
        <v>0</v>
      </c>
      <c r="AP282" s="81" t="s">
        <v>56</v>
      </c>
      <c r="AQ282" s="86">
        <f t="shared" si="8"/>
        <v>205058.81</v>
      </c>
      <c r="AR282" s="89">
        <f t="shared" si="9"/>
        <v>158422.31</v>
      </c>
      <c r="AS282" s="82" t="s">
        <v>60</v>
      </c>
      <c r="AT282" s="90">
        <v>0</v>
      </c>
      <c r="AU282" s="90">
        <v>0</v>
      </c>
      <c r="AV282" s="90">
        <v>0</v>
      </c>
      <c r="AW282" s="90">
        <v>0</v>
      </c>
      <c r="AX282" s="90">
        <v>0</v>
      </c>
      <c r="AY282" s="90">
        <v>0</v>
      </c>
    </row>
    <row r="283" spans="1:51" ht="31.5" x14ac:dyDescent="0.25">
      <c r="A283" s="79"/>
      <c r="B283" s="83" t="s">
        <v>137</v>
      </c>
      <c r="C283" s="80" t="s">
        <v>324</v>
      </c>
      <c r="D283" s="80">
        <v>1</v>
      </c>
      <c r="E283" s="80" t="s">
        <v>955</v>
      </c>
      <c r="F283" s="84" t="s">
        <v>54</v>
      </c>
      <c r="G283" s="80">
        <v>21702</v>
      </c>
      <c r="H283" s="84" t="s">
        <v>949</v>
      </c>
      <c r="I283" s="80">
        <v>23310000</v>
      </c>
      <c r="J283" s="80" t="s">
        <v>958</v>
      </c>
      <c r="K283" s="80" t="s">
        <v>893</v>
      </c>
      <c r="L283" s="80" t="s">
        <v>57</v>
      </c>
      <c r="M283" s="65" t="s">
        <v>959</v>
      </c>
      <c r="N283" s="83" t="s">
        <v>54</v>
      </c>
      <c r="O283" s="86">
        <v>26588.05</v>
      </c>
      <c r="P283" s="86">
        <v>177401.16</v>
      </c>
      <c r="Q283" s="86">
        <v>12000</v>
      </c>
      <c r="R283" s="86">
        <v>49459.49</v>
      </c>
      <c r="S283" s="88">
        <v>8200</v>
      </c>
      <c r="T283" s="81" t="s">
        <v>1489</v>
      </c>
      <c r="U283" s="88">
        <v>9000</v>
      </c>
      <c r="V283" s="81" t="s">
        <v>874</v>
      </c>
      <c r="W283" s="88">
        <v>0</v>
      </c>
      <c r="X283" s="88">
        <v>0</v>
      </c>
      <c r="Y283" s="81" t="s">
        <v>56</v>
      </c>
      <c r="Z283" s="88">
        <v>9000</v>
      </c>
      <c r="AA283" s="81" t="s">
        <v>874</v>
      </c>
      <c r="AB283" s="88">
        <v>0</v>
      </c>
      <c r="AC283" s="88">
        <v>0</v>
      </c>
      <c r="AD283" s="81" t="s">
        <v>56</v>
      </c>
      <c r="AE283" s="88">
        <v>9000</v>
      </c>
      <c r="AF283" s="81" t="s">
        <v>874</v>
      </c>
      <c r="AG283" s="88">
        <v>0</v>
      </c>
      <c r="AH283" s="88">
        <v>0</v>
      </c>
      <c r="AI283" s="81" t="s">
        <v>56</v>
      </c>
      <c r="AJ283" s="88">
        <v>9000</v>
      </c>
      <c r="AK283" s="81" t="s">
        <v>874</v>
      </c>
      <c r="AL283" s="88">
        <v>0</v>
      </c>
      <c r="AM283" s="88">
        <v>0</v>
      </c>
      <c r="AN283" s="81" t="s">
        <v>56</v>
      </c>
      <c r="AO283" s="88">
        <v>0</v>
      </c>
      <c r="AP283" s="81" t="s">
        <v>56</v>
      </c>
      <c r="AQ283" s="86">
        <f t="shared" si="8"/>
        <v>46788.05</v>
      </c>
      <c r="AR283" s="89">
        <f t="shared" si="9"/>
        <v>262860.65000000002</v>
      </c>
      <c r="AS283" s="82" t="s">
        <v>60</v>
      </c>
      <c r="AT283" s="90">
        <v>0</v>
      </c>
      <c r="AU283" s="90">
        <v>0</v>
      </c>
      <c r="AV283" s="90">
        <v>0</v>
      </c>
      <c r="AW283" s="90">
        <v>0</v>
      </c>
      <c r="AX283" s="90">
        <v>0</v>
      </c>
      <c r="AY283" s="90">
        <v>0</v>
      </c>
    </row>
    <row r="284" spans="1:51" ht="40.5" x14ac:dyDescent="0.25">
      <c r="A284" s="79"/>
      <c r="B284" s="83" t="s">
        <v>87</v>
      </c>
      <c r="C284" s="80" t="s">
        <v>324</v>
      </c>
      <c r="D284" s="80">
        <v>1</v>
      </c>
      <c r="E284" s="80" t="s">
        <v>366</v>
      </c>
      <c r="F284" s="84" t="s">
        <v>1503</v>
      </c>
      <c r="G284" s="80">
        <v>21702</v>
      </c>
      <c r="H284" s="84" t="s">
        <v>1504</v>
      </c>
      <c r="I284" s="80" t="s">
        <v>56</v>
      </c>
      <c r="J284" s="80" t="s">
        <v>56</v>
      </c>
      <c r="K284" s="80" t="s">
        <v>56</v>
      </c>
      <c r="L284" s="80" t="s">
        <v>318</v>
      </c>
      <c r="M284" s="85" t="s">
        <v>367</v>
      </c>
      <c r="N284" s="62" t="s">
        <v>1503</v>
      </c>
      <c r="O284" s="88">
        <v>0</v>
      </c>
      <c r="P284" s="88">
        <v>0</v>
      </c>
      <c r="Q284" s="88">
        <v>0</v>
      </c>
      <c r="R284" s="88">
        <v>0</v>
      </c>
      <c r="S284" s="88">
        <v>0</v>
      </c>
      <c r="T284" s="81" t="s">
        <v>56</v>
      </c>
      <c r="U284" s="88">
        <v>0</v>
      </c>
      <c r="V284" s="81" t="s">
        <v>56</v>
      </c>
      <c r="W284" s="88">
        <v>0</v>
      </c>
      <c r="X284" s="88">
        <v>0</v>
      </c>
      <c r="Y284" s="81" t="s">
        <v>56</v>
      </c>
      <c r="Z284" s="88">
        <v>1601000</v>
      </c>
      <c r="AA284" s="81" t="s">
        <v>361</v>
      </c>
      <c r="AB284" s="88">
        <v>100000</v>
      </c>
      <c r="AC284" s="88">
        <v>0</v>
      </c>
      <c r="AD284" s="81" t="s">
        <v>56</v>
      </c>
      <c r="AE284" s="88">
        <v>2269000</v>
      </c>
      <c r="AF284" s="81" t="s">
        <v>361</v>
      </c>
      <c r="AG284" s="88">
        <v>100000</v>
      </c>
      <c r="AH284" s="88">
        <v>0</v>
      </c>
      <c r="AI284" s="81" t="s">
        <v>56</v>
      </c>
      <c r="AJ284" s="88">
        <v>17129000</v>
      </c>
      <c r="AK284" s="81" t="s">
        <v>361</v>
      </c>
      <c r="AL284" s="88">
        <v>100000</v>
      </c>
      <c r="AM284" s="88">
        <v>0</v>
      </c>
      <c r="AN284" s="81" t="s">
        <v>56</v>
      </c>
      <c r="AO284" s="86">
        <v>44001000</v>
      </c>
      <c r="AP284" s="81" t="s">
        <v>322</v>
      </c>
      <c r="AQ284" s="86">
        <f>O284+Q284+S284+X284+AC284+AH284+AM284</f>
        <v>0</v>
      </c>
      <c r="AR284" s="89">
        <f>P284+R284+U284+W284+Z284+AB284+AE284+AG284+AJ284+AL284+AO284</f>
        <v>65300000</v>
      </c>
      <c r="AS284" s="78" t="s">
        <v>323</v>
      </c>
      <c r="AT284" s="110">
        <v>0</v>
      </c>
      <c r="AU284" s="110">
        <v>10160000</v>
      </c>
      <c r="AV284" s="110">
        <v>0</v>
      </c>
      <c r="AW284" s="111">
        <v>1601000</v>
      </c>
      <c r="AX284" s="111">
        <v>2269000</v>
      </c>
      <c r="AY284" s="111">
        <v>6290000</v>
      </c>
    </row>
    <row r="285" spans="1:51" ht="63" x14ac:dyDescent="0.25">
      <c r="A285" s="79"/>
      <c r="B285" s="83" t="s">
        <v>65</v>
      </c>
      <c r="C285" s="80" t="s">
        <v>324</v>
      </c>
      <c r="D285" s="80">
        <v>1</v>
      </c>
      <c r="E285" s="80" t="s">
        <v>960</v>
      </c>
      <c r="F285" s="84" t="s">
        <v>67</v>
      </c>
      <c r="G285" s="80">
        <v>21801</v>
      </c>
      <c r="H285" s="84" t="s">
        <v>961</v>
      </c>
      <c r="I285" s="80" t="s">
        <v>56</v>
      </c>
      <c r="J285" s="80" t="s">
        <v>56</v>
      </c>
      <c r="K285" s="80" t="s">
        <v>56</v>
      </c>
      <c r="L285" s="80" t="s">
        <v>57</v>
      </c>
      <c r="M285" s="85" t="s">
        <v>962</v>
      </c>
      <c r="N285" s="83" t="s">
        <v>870</v>
      </c>
      <c r="O285" s="88">
        <v>0</v>
      </c>
      <c r="P285" s="88">
        <v>61046.27</v>
      </c>
      <c r="Q285" s="88">
        <v>0</v>
      </c>
      <c r="R285" s="88">
        <v>3000</v>
      </c>
      <c r="S285" s="88">
        <v>0</v>
      </c>
      <c r="T285" s="81" t="s">
        <v>56</v>
      </c>
      <c r="U285" s="88">
        <v>3000</v>
      </c>
      <c r="V285" s="81" t="s">
        <v>871</v>
      </c>
      <c r="W285" s="88">
        <v>0</v>
      </c>
      <c r="X285" s="88">
        <v>0</v>
      </c>
      <c r="Y285" s="81" t="s">
        <v>56</v>
      </c>
      <c r="Z285" s="88">
        <v>3000</v>
      </c>
      <c r="AA285" s="81" t="s">
        <v>871</v>
      </c>
      <c r="AB285" s="88">
        <v>0</v>
      </c>
      <c r="AC285" s="88">
        <v>0</v>
      </c>
      <c r="AD285" s="81" t="s">
        <v>56</v>
      </c>
      <c r="AE285" s="88">
        <v>3000</v>
      </c>
      <c r="AF285" s="81" t="s">
        <v>871</v>
      </c>
      <c r="AG285" s="88">
        <v>0</v>
      </c>
      <c r="AH285" s="88">
        <v>0</v>
      </c>
      <c r="AI285" s="81" t="s">
        <v>56</v>
      </c>
      <c r="AJ285" s="88">
        <v>3000</v>
      </c>
      <c r="AK285" s="81" t="s">
        <v>871</v>
      </c>
      <c r="AL285" s="88">
        <v>0</v>
      </c>
      <c r="AM285" s="88">
        <v>0</v>
      </c>
      <c r="AN285" s="81" t="s">
        <v>56</v>
      </c>
      <c r="AO285" s="88">
        <v>0</v>
      </c>
      <c r="AP285" s="81" t="s">
        <v>56</v>
      </c>
      <c r="AQ285" s="86">
        <f t="shared" si="8"/>
        <v>0</v>
      </c>
      <c r="AR285" s="89">
        <f t="shared" si="9"/>
        <v>76046.26999999999</v>
      </c>
      <c r="AS285" s="82" t="s">
        <v>60</v>
      </c>
      <c r="AT285" s="90">
        <v>0</v>
      </c>
      <c r="AU285" s="90">
        <v>0</v>
      </c>
      <c r="AV285" s="90">
        <v>0</v>
      </c>
      <c r="AW285" s="90">
        <v>0</v>
      </c>
      <c r="AX285" s="90">
        <v>0</v>
      </c>
      <c r="AY285" s="90">
        <v>0</v>
      </c>
    </row>
    <row r="286" spans="1:51" ht="47.25" x14ac:dyDescent="0.25">
      <c r="A286" s="79"/>
      <c r="B286" s="83" t="s">
        <v>137</v>
      </c>
      <c r="C286" s="80" t="s">
        <v>324</v>
      </c>
      <c r="D286" s="80">
        <v>1</v>
      </c>
      <c r="E286" s="80" t="s">
        <v>963</v>
      </c>
      <c r="F286" s="84" t="s">
        <v>54</v>
      </c>
      <c r="G286" s="80">
        <v>21801</v>
      </c>
      <c r="H286" s="84" t="s">
        <v>961</v>
      </c>
      <c r="I286" s="80">
        <v>23310000</v>
      </c>
      <c r="J286" s="80" t="s">
        <v>964</v>
      </c>
      <c r="K286" s="80" t="s">
        <v>890</v>
      </c>
      <c r="L286" s="80" t="s">
        <v>61</v>
      </c>
      <c r="M286" s="85" t="s">
        <v>965</v>
      </c>
      <c r="N286" s="83" t="s">
        <v>54</v>
      </c>
      <c r="O286" s="86">
        <v>2522.46</v>
      </c>
      <c r="P286" s="88">
        <v>49543.74</v>
      </c>
      <c r="Q286" s="88">
        <v>0</v>
      </c>
      <c r="R286" s="88">
        <v>4000</v>
      </c>
      <c r="S286" s="88">
        <v>0</v>
      </c>
      <c r="T286" s="81" t="s">
        <v>56</v>
      </c>
      <c r="U286" s="88">
        <v>86800</v>
      </c>
      <c r="V286" s="81" t="s">
        <v>931</v>
      </c>
      <c r="W286" s="88">
        <v>0</v>
      </c>
      <c r="X286" s="88">
        <v>150500</v>
      </c>
      <c r="Y286" s="81" t="s">
        <v>1489</v>
      </c>
      <c r="Z286" s="88">
        <v>4000</v>
      </c>
      <c r="AA286" s="81" t="s">
        <v>874</v>
      </c>
      <c r="AB286" s="88">
        <v>0</v>
      </c>
      <c r="AC286" s="88">
        <v>0</v>
      </c>
      <c r="AD286" s="81" t="s">
        <v>56</v>
      </c>
      <c r="AE286" s="88">
        <v>4000</v>
      </c>
      <c r="AF286" s="81" t="s">
        <v>874</v>
      </c>
      <c r="AG286" s="88">
        <v>0</v>
      </c>
      <c r="AH286" s="88">
        <v>0</v>
      </c>
      <c r="AI286" s="81" t="s">
        <v>56</v>
      </c>
      <c r="AJ286" s="88">
        <v>4000</v>
      </c>
      <c r="AK286" s="81" t="s">
        <v>874</v>
      </c>
      <c r="AL286" s="88">
        <v>0</v>
      </c>
      <c r="AM286" s="88">
        <v>0</v>
      </c>
      <c r="AN286" s="81" t="s">
        <v>56</v>
      </c>
      <c r="AO286" s="88">
        <v>0</v>
      </c>
      <c r="AP286" s="81" t="s">
        <v>56</v>
      </c>
      <c r="AQ286" s="86">
        <f t="shared" si="8"/>
        <v>153022.46</v>
      </c>
      <c r="AR286" s="89">
        <f t="shared" si="9"/>
        <v>152343.74</v>
      </c>
      <c r="AS286" s="82" t="s">
        <v>60</v>
      </c>
      <c r="AT286" s="90">
        <v>0</v>
      </c>
      <c r="AU286" s="90">
        <v>0</v>
      </c>
      <c r="AV286" s="90">
        <v>0</v>
      </c>
      <c r="AW286" s="90">
        <v>0</v>
      </c>
      <c r="AX286" s="90">
        <v>0</v>
      </c>
      <c r="AY286" s="90">
        <v>0</v>
      </c>
    </row>
    <row r="287" spans="1:51" ht="47.25" x14ac:dyDescent="0.25">
      <c r="A287" s="79"/>
      <c r="B287" s="83" t="s">
        <v>137</v>
      </c>
      <c r="C287" s="80" t="s">
        <v>324</v>
      </c>
      <c r="D287" s="80">
        <v>1</v>
      </c>
      <c r="E287" s="80" t="s">
        <v>963</v>
      </c>
      <c r="F287" s="84" t="s">
        <v>54</v>
      </c>
      <c r="G287" s="80">
        <v>21801</v>
      </c>
      <c r="H287" s="84" t="s">
        <v>961</v>
      </c>
      <c r="I287" s="80">
        <v>23310000</v>
      </c>
      <c r="J287" s="65" t="s">
        <v>966</v>
      </c>
      <c r="K287" s="80" t="s">
        <v>893</v>
      </c>
      <c r="L287" s="80" t="s">
        <v>57</v>
      </c>
      <c r="M287" s="85" t="s">
        <v>967</v>
      </c>
      <c r="N287" s="83" t="s">
        <v>54</v>
      </c>
      <c r="O287" s="86">
        <v>25224.560000000001</v>
      </c>
      <c r="P287" s="88">
        <v>137540.69</v>
      </c>
      <c r="Q287" s="88">
        <v>0</v>
      </c>
      <c r="R287" s="88">
        <v>35648.089999999997</v>
      </c>
      <c r="S287" s="88">
        <v>0</v>
      </c>
      <c r="T287" s="81" t="s">
        <v>56</v>
      </c>
      <c r="U287" s="88">
        <v>86800</v>
      </c>
      <c r="V287" s="81" t="s">
        <v>931</v>
      </c>
      <c r="W287" s="88">
        <v>0</v>
      </c>
      <c r="X287" s="88">
        <v>15000</v>
      </c>
      <c r="Y287" s="81" t="s">
        <v>1489</v>
      </c>
      <c r="Z287" s="88">
        <v>4000</v>
      </c>
      <c r="AA287" s="81" t="s">
        <v>874</v>
      </c>
      <c r="AB287" s="88">
        <v>0</v>
      </c>
      <c r="AC287" s="88">
        <v>0</v>
      </c>
      <c r="AD287" s="81" t="s">
        <v>56</v>
      </c>
      <c r="AE287" s="88">
        <v>4000</v>
      </c>
      <c r="AF287" s="81" t="s">
        <v>874</v>
      </c>
      <c r="AG287" s="88">
        <v>0</v>
      </c>
      <c r="AH287" s="88">
        <v>0</v>
      </c>
      <c r="AI287" s="81" t="s">
        <v>56</v>
      </c>
      <c r="AJ287" s="88">
        <v>4000</v>
      </c>
      <c r="AK287" s="81" t="s">
        <v>874</v>
      </c>
      <c r="AL287" s="88">
        <v>0</v>
      </c>
      <c r="AM287" s="88">
        <v>0</v>
      </c>
      <c r="AN287" s="81" t="s">
        <v>56</v>
      </c>
      <c r="AO287" s="88">
        <v>0</v>
      </c>
      <c r="AP287" s="81" t="s">
        <v>56</v>
      </c>
      <c r="AQ287" s="86">
        <f t="shared" si="8"/>
        <v>40224.559999999998</v>
      </c>
      <c r="AR287" s="89">
        <f t="shared" si="9"/>
        <v>271988.78000000003</v>
      </c>
      <c r="AS287" s="82" t="s">
        <v>60</v>
      </c>
      <c r="AT287" s="90">
        <v>0</v>
      </c>
      <c r="AU287" s="90">
        <v>0</v>
      </c>
      <c r="AV287" s="90">
        <v>0</v>
      </c>
      <c r="AW287" s="90">
        <v>0</v>
      </c>
      <c r="AX287" s="90">
        <v>0</v>
      </c>
      <c r="AY287" s="90">
        <v>0</v>
      </c>
    </row>
    <row r="288" spans="1:51" ht="157.5" x14ac:dyDescent="0.25">
      <c r="A288" s="79"/>
      <c r="B288" s="83" t="s">
        <v>65</v>
      </c>
      <c r="C288" s="80" t="s">
        <v>324</v>
      </c>
      <c r="D288" s="80">
        <v>1</v>
      </c>
      <c r="E288" s="80" t="s">
        <v>1001</v>
      </c>
      <c r="F288" s="84" t="s">
        <v>67</v>
      </c>
      <c r="G288" s="80">
        <v>26300</v>
      </c>
      <c r="H288" s="84" t="s">
        <v>1002</v>
      </c>
      <c r="I288" s="80" t="s">
        <v>56</v>
      </c>
      <c r="J288" s="80" t="s">
        <v>56</v>
      </c>
      <c r="K288" s="80" t="s">
        <v>56</v>
      </c>
      <c r="L288" s="80" t="s">
        <v>57</v>
      </c>
      <c r="M288" s="85" t="s">
        <v>1003</v>
      </c>
      <c r="N288" s="83" t="s">
        <v>67</v>
      </c>
      <c r="O288" s="88">
        <v>0</v>
      </c>
      <c r="P288" s="88">
        <v>33262.22</v>
      </c>
      <c r="Q288" s="88">
        <v>0</v>
      </c>
      <c r="R288" s="88">
        <v>3700</v>
      </c>
      <c r="S288" s="88">
        <v>0</v>
      </c>
      <c r="T288" s="81" t="s">
        <v>56</v>
      </c>
      <c r="U288" s="88">
        <v>3700</v>
      </c>
      <c r="V288" s="81" t="s">
        <v>1004</v>
      </c>
      <c r="W288" s="88">
        <v>0</v>
      </c>
      <c r="X288" s="88">
        <v>0</v>
      </c>
      <c r="Y288" s="81" t="s">
        <v>56</v>
      </c>
      <c r="Z288" s="88">
        <v>3700</v>
      </c>
      <c r="AA288" s="81" t="s">
        <v>1005</v>
      </c>
      <c r="AB288" s="88">
        <v>0</v>
      </c>
      <c r="AC288" s="88">
        <v>0</v>
      </c>
      <c r="AD288" s="81" t="s">
        <v>56</v>
      </c>
      <c r="AE288" s="88">
        <v>3700</v>
      </c>
      <c r="AF288" s="81" t="s">
        <v>1006</v>
      </c>
      <c r="AG288" s="88">
        <v>0</v>
      </c>
      <c r="AH288" s="88">
        <v>0</v>
      </c>
      <c r="AI288" s="81" t="s">
        <v>56</v>
      </c>
      <c r="AJ288" s="88">
        <v>3700</v>
      </c>
      <c r="AK288" s="81" t="s">
        <v>1007</v>
      </c>
      <c r="AL288" s="88">
        <v>0</v>
      </c>
      <c r="AM288" s="88">
        <v>0</v>
      </c>
      <c r="AN288" s="81" t="s">
        <v>56</v>
      </c>
      <c r="AO288" s="88">
        <v>0</v>
      </c>
      <c r="AP288" s="81" t="s">
        <v>56</v>
      </c>
      <c r="AQ288" s="86">
        <f t="shared" si="8"/>
        <v>0</v>
      </c>
      <c r="AR288" s="89">
        <f t="shared" si="9"/>
        <v>51762.22</v>
      </c>
      <c r="AS288" s="82" t="s">
        <v>60</v>
      </c>
      <c r="AT288" s="90">
        <v>0</v>
      </c>
      <c r="AU288" s="90">
        <v>0</v>
      </c>
      <c r="AV288" s="90">
        <v>0</v>
      </c>
      <c r="AW288" s="90">
        <v>0</v>
      </c>
      <c r="AX288" s="90">
        <v>0</v>
      </c>
      <c r="AY288" s="90">
        <v>0</v>
      </c>
    </row>
    <row r="289" spans="1:51" ht="126" x14ac:dyDescent="0.25">
      <c r="A289" s="79"/>
      <c r="B289" s="83" t="s">
        <v>70</v>
      </c>
      <c r="C289" s="80" t="s">
        <v>324</v>
      </c>
      <c r="D289" s="80">
        <v>1</v>
      </c>
      <c r="E289" s="80" t="s">
        <v>1008</v>
      </c>
      <c r="F289" s="84" t="s">
        <v>1009</v>
      </c>
      <c r="G289" s="80">
        <v>26300</v>
      </c>
      <c r="H289" s="84" t="s">
        <v>1002</v>
      </c>
      <c r="I289" s="80" t="s">
        <v>56</v>
      </c>
      <c r="J289" s="80" t="s">
        <v>56</v>
      </c>
      <c r="K289" s="80" t="s">
        <v>56</v>
      </c>
      <c r="L289" s="80" t="s">
        <v>61</v>
      </c>
      <c r="M289" s="85" t="s">
        <v>1010</v>
      </c>
      <c r="N289" s="83" t="s">
        <v>1009</v>
      </c>
      <c r="O289" s="88">
        <v>0</v>
      </c>
      <c r="P289" s="88">
        <v>57442.32</v>
      </c>
      <c r="Q289" s="88">
        <v>0</v>
      </c>
      <c r="R289" s="88">
        <v>10600</v>
      </c>
      <c r="S289" s="88">
        <v>0</v>
      </c>
      <c r="T289" s="81" t="s">
        <v>56</v>
      </c>
      <c r="U289" s="88">
        <v>10600</v>
      </c>
      <c r="V289" s="81" t="s">
        <v>1011</v>
      </c>
      <c r="W289" s="88">
        <v>0</v>
      </c>
      <c r="X289" s="88">
        <v>0</v>
      </c>
      <c r="Y289" s="81" t="s">
        <v>56</v>
      </c>
      <c r="Z289" s="88">
        <v>10600</v>
      </c>
      <c r="AA289" s="81" t="s">
        <v>1012</v>
      </c>
      <c r="AB289" s="88">
        <v>0</v>
      </c>
      <c r="AC289" s="88">
        <v>0</v>
      </c>
      <c r="AD289" s="81" t="s">
        <v>56</v>
      </c>
      <c r="AE289" s="88">
        <v>10600</v>
      </c>
      <c r="AF289" s="81" t="s">
        <v>1013</v>
      </c>
      <c r="AG289" s="88">
        <v>0</v>
      </c>
      <c r="AH289" s="88">
        <v>0</v>
      </c>
      <c r="AI289" s="81" t="s">
        <v>56</v>
      </c>
      <c r="AJ289" s="88">
        <v>10400</v>
      </c>
      <c r="AK289" s="81" t="s">
        <v>1014</v>
      </c>
      <c r="AL289" s="88">
        <v>0</v>
      </c>
      <c r="AM289" s="88">
        <v>0</v>
      </c>
      <c r="AN289" s="81" t="s">
        <v>56</v>
      </c>
      <c r="AO289" s="88">
        <v>0</v>
      </c>
      <c r="AP289" s="81" t="s">
        <v>56</v>
      </c>
      <c r="AQ289" s="86">
        <f t="shared" si="8"/>
        <v>0</v>
      </c>
      <c r="AR289" s="89">
        <f t="shared" si="9"/>
        <v>110242.32</v>
      </c>
      <c r="AS289" s="82" t="s">
        <v>60</v>
      </c>
      <c r="AT289" s="90">
        <v>0</v>
      </c>
      <c r="AU289" s="90">
        <v>0</v>
      </c>
      <c r="AV289" s="90">
        <v>0</v>
      </c>
      <c r="AW289" s="90">
        <v>0</v>
      </c>
      <c r="AX289" s="90">
        <v>0</v>
      </c>
      <c r="AY289" s="90">
        <v>0</v>
      </c>
    </row>
    <row r="290" spans="1:51" ht="78.75" x14ac:dyDescent="0.25">
      <c r="A290" s="79"/>
      <c r="B290" s="83" t="s">
        <v>65</v>
      </c>
      <c r="C290" s="80" t="s">
        <v>324</v>
      </c>
      <c r="D290" s="80">
        <v>1</v>
      </c>
      <c r="E290" s="80" t="s">
        <v>1049</v>
      </c>
      <c r="F290" s="84" t="s">
        <v>67</v>
      </c>
      <c r="G290" s="80">
        <v>27200</v>
      </c>
      <c r="H290" s="84" t="s">
        <v>1050</v>
      </c>
      <c r="I290" s="80" t="s">
        <v>56</v>
      </c>
      <c r="J290" s="80" t="s">
        <v>56</v>
      </c>
      <c r="K290" s="80" t="s">
        <v>56</v>
      </c>
      <c r="L290" s="80" t="s">
        <v>57</v>
      </c>
      <c r="M290" s="85" t="s">
        <v>1051</v>
      </c>
      <c r="N290" s="83" t="s">
        <v>67</v>
      </c>
      <c r="O290" s="88">
        <v>0</v>
      </c>
      <c r="P290" s="88">
        <v>73340.97</v>
      </c>
      <c r="Q290" s="88">
        <v>0</v>
      </c>
      <c r="R290" s="88">
        <v>37400</v>
      </c>
      <c r="S290" s="88">
        <v>0</v>
      </c>
      <c r="T290" s="81" t="s">
        <v>56</v>
      </c>
      <c r="U290" s="88">
        <v>8000</v>
      </c>
      <c r="V290" s="81" t="s">
        <v>1517</v>
      </c>
      <c r="W290" s="88">
        <v>0</v>
      </c>
      <c r="X290" s="88">
        <v>0</v>
      </c>
      <c r="Y290" s="81" t="s">
        <v>56</v>
      </c>
      <c r="Z290" s="88">
        <v>0</v>
      </c>
      <c r="AA290" s="81" t="s">
        <v>1518</v>
      </c>
      <c r="AB290" s="88">
        <v>0</v>
      </c>
      <c r="AC290" s="88">
        <v>0</v>
      </c>
      <c r="AD290" s="81" t="s">
        <v>56</v>
      </c>
      <c r="AE290" s="88">
        <v>5000</v>
      </c>
      <c r="AF290" s="81" t="s">
        <v>1519</v>
      </c>
      <c r="AG290" s="88">
        <v>0</v>
      </c>
      <c r="AH290" s="88">
        <v>0</v>
      </c>
      <c r="AI290" s="81" t="s">
        <v>56</v>
      </c>
      <c r="AJ290" s="88">
        <v>13400</v>
      </c>
      <c r="AK290" s="81" t="s">
        <v>1053</v>
      </c>
      <c r="AL290" s="88">
        <v>0</v>
      </c>
      <c r="AM290" s="88">
        <v>0</v>
      </c>
      <c r="AN290" s="81" t="s">
        <v>56</v>
      </c>
      <c r="AO290" s="88">
        <v>6000</v>
      </c>
      <c r="AP290" s="81" t="s">
        <v>1052</v>
      </c>
      <c r="AQ290" s="86">
        <f t="shared" si="8"/>
        <v>0</v>
      </c>
      <c r="AR290" s="89">
        <f t="shared" si="9"/>
        <v>143140.97</v>
      </c>
      <c r="AS290" s="82" t="s">
        <v>1000</v>
      </c>
      <c r="AT290" s="90">
        <v>0</v>
      </c>
      <c r="AU290" s="90">
        <v>0</v>
      </c>
      <c r="AV290" s="90">
        <v>0</v>
      </c>
      <c r="AW290" s="90">
        <v>0</v>
      </c>
      <c r="AX290" s="90">
        <v>0</v>
      </c>
      <c r="AY290" s="90">
        <v>0</v>
      </c>
    </row>
    <row r="291" spans="1:51" ht="31.5" x14ac:dyDescent="0.25">
      <c r="A291" s="79"/>
      <c r="B291" s="83" t="s">
        <v>51</v>
      </c>
      <c r="C291" s="80" t="s">
        <v>324</v>
      </c>
      <c r="D291" s="80">
        <v>1</v>
      </c>
      <c r="E291" s="80" t="s">
        <v>1067</v>
      </c>
      <c r="F291" s="84" t="s">
        <v>1068</v>
      </c>
      <c r="G291" s="80">
        <v>27200</v>
      </c>
      <c r="H291" s="84" t="s">
        <v>1050</v>
      </c>
      <c r="I291" s="80" t="s">
        <v>56</v>
      </c>
      <c r="J291" s="80" t="s">
        <v>56</v>
      </c>
      <c r="K291" s="80" t="s">
        <v>56</v>
      </c>
      <c r="L291" s="80" t="s">
        <v>61</v>
      </c>
      <c r="M291" s="85" t="s">
        <v>1069</v>
      </c>
      <c r="N291" s="83" t="s">
        <v>1068</v>
      </c>
      <c r="O291" s="88">
        <v>0</v>
      </c>
      <c r="P291" s="88">
        <v>8481.1299999999992</v>
      </c>
      <c r="Q291" s="88">
        <v>0</v>
      </c>
      <c r="R291" s="88">
        <v>0</v>
      </c>
      <c r="S291" s="88">
        <v>0</v>
      </c>
      <c r="T291" s="81" t="s">
        <v>56</v>
      </c>
      <c r="U291" s="88">
        <v>0</v>
      </c>
      <c r="V291" s="81" t="s">
        <v>56</v>
      </c>
      <c r="W291" s="88">
        <v>0</v>
      </c>
      <c r="X291" s="88">
        <v>0</v>
      </c>
      <c r="Y291" s="81" t="s">
        <v>56</v>
      </c>
      <c r="Z291" s="88">
        <v>0</v>
      </c>
      <c r="AA291" s="81" t="s">
        <v>56</v>
      </c>
      <c r="AB291" s="88">
        <v>0</v>
      </c>
      <c r="AC291" s="88">
        <v>0</v>
      </c>
      <c r="AD291" s="81" t="s">
        <v>56</v>
      </c>
      <c r="AE291" s="88">
        <v>0</v>
      </c>
      <c r="AF291" s="81" t="s">
        <v>56</v>
      </c>
      <c r="AG291" s="88">
        <v>0</v>
      </c>
      <c r="AH291" s="88">
        <v>0</v>
      </c>
      <c r="AI291" s="81" t="s">
        <v>56</v>
      </c>
      <c r="AJ291" s="88">
        <v>12000</v>
      </c>
      <c r="AK291" s="81" t="s">
        <v>1070</v>
      </c>
      <c r="AL291" s="88">
        <v>0</v>
      </c>
      <c r="AM291" s="88">
        <v>0</v>
      </c>
      <c r="AN291" s="81" t="s">
        <v>56</v>
      </c>
      <c r="AO291" s="88">
        <v>0</v>
      </c>
      <c r="AP291" s="81" t="s">
        <v>56</v>
      </c>
      <c r="AQ291" s="86">
        <f t="shared" si="8"/>
        <v>0</v>
      </c>
      <c r="AR291" s="89">
        <f t="shared" si="9"/>
        <v>20481.129999999997</v>
      </c>
      <c r="AS291" s="82" t="s">
        <v>1000</v>
      </c>
      <c r="AT291" s="90">
        <v>0</v>
      </c>
      <c r="AU291" s="90">
        <v>0</v>
      </c>
      <c r="AV291" s="90">
        <v>0</v>
      </c>
      <c r="AW291" s="90">
        <v>0</v>
      </c>
      <c r="AX291" s="90">
        <v>0</v>
      </c>
      <c r="AY291" s="90">
        <v>0</v>
      </c>
    </row>
    <row r="292" spans="1:51" ht="63" x14ac:dyDescent="0.25">
      <c r="A292" s="79"/>
      <c r="B292" s="83" t="s">
        <v>137</v>
      </c>
      <c r="C292" s="80" t="s">
        <v>324</v>
      </c>
      <c r="D292" s="80">
        <v>1</v>
      </c>
      <c r="E292" s="80" t="s">
        <v>1054</v>
      </c>
      <c r="F292" s="84" t="s">
        <v>54</v>
      </c>
      <c r="G292" s="80">
        <v>27200</v>
      </c>
      <c r="H292" s="84" t="s">
        <v>1050</v>
      </c>
      <c r="I292" s="80" t="s">
        <v>56</v>
      </c>
      <c r="J292" s="80" t="s">
        <v>56</v>
      </c>
      <c r="K292" s="80" t="s">
        <v>56</v>
      </c>
      <c r="L292" s="80" t="s">
        <v>57</v>
      </c>
      <c r="M292" s="85" t="s">
        <v>1055</v>
      </c>
      <c r="N292" s="83" t="s">
        <v>1056</v>
      </c>
      <c r="O292" s="88">
        <v>0</v>
      </c>
      <c r="P292" s="88">
        <v>15591.56</v>
      </c>
      <c r="Q292" s="88">
        <v>0</v>
      </c>
      <c r="R292" s="88">
        <v>2000</v>
      </c>
      <c r="S292" s="88">
        <v>0</v>
      </c>
      <c r="T292" s="81" t="s">
        <v>56</v>
      </c>
      <c r="U292" s="88">
        <v>2000</v>
      </c>
      <c r="V292" s="81" t="s">
        <v>1057</v>
      </c>
      <c r="W292" s="88">
        <v>0</v>
      </c>
      <c r="X292" s="88">
        <v>0</v>
      </c>
      <c r="Y292" s="81" t="s">
        <v>56</v>
      </c>
      <c r="Z292" s="88">
        <v>2000</v>
      </c>
      <c r="AA292" s="81" t="s">
        <v>1058</v>
      </c>
      <c r="AB292" s="88">
        <v>0</v>
      </c>
      <c r="AC292" s="88">
        <v>0</v>
      </c>
      <c r="AD292" s="81" t="s">
        <v>56</v>
      </c>
      <c r="AE292" s="88">
        <v>2000</v>
      </c>
      <c r="AF292" s="81" t="s">
        <v>1059</v>
      </c>
      <c r="AG292" s="88">
        <v>0</v>
      </c>
      <c r="AH292" s="88">
        <v>0</v>
      </c>
      <c r="AI292" s="81" t="s">
        <v>56</v>
      </c>
      <c r="AJ292" s="88">
        <v>3500</v>
      </c>
      <c r="AK292" s="81" t="s">
        <v>1060</v>
      </c>
      <c r="AL292" s="88">
        <v>0</v>
      </c>
      <c r="AM292" s="88">
        <v>0</v>
      </c>
      <c r="AN292" s="81" t="s">
        <v>56</v>
      </c>
      <c r="AO292" s="88">
        <v>0</v>
      </c>
      <c r="AP292" s="81" t="s">
        <v>56</v>
      </c>
      <c r="AQ292" s="86">
        <f t="shared" si="8"/>
        <v>0</v>
      </c>
      <c r="AR292" s="89">
        <f t="shared" si="9"/>
        <v>27091.559999999998</v>
      </c>
      <c r="AS292" s="82" t="s">
        <v>1000</v>
      </c>
      <c r="AT292" s="90">
        <v>0</v>
      </c>
      <c r="AU292" s="90">
        <v>0</v>
      </c>
      <c r="AV292" s="90">
        <v>0</v>
      </c>
      <c r="AW292" s="90">
        <v>0</v>
      </c>
      <c r="AX292" s="90">
        <v>0</v>
      </c>
      <c r="AY292" s="90">
        <v>0</v>
      </c>
    </row>
    <row r="293" spans="1:51" ht="31.5" x14ac:dyDescent="0.25">
      <c r="A293" s="79"/>
      <c r="B293" s="83" t="s">
        <v>51</v>
      </c>
      <c r="C293" s="80" t="s">
        <v>324</v>
      </c>
      <c r="D293" s="80">
        <v>1</v>
      </c>
      <c r="E293" s="80" t="s">
        <v>1054</v>
      </c>
      <c r="F293" s="84" t="s">
        <v>54</v>
      </c>
      <c r="G293" s="80">
        <v>27200</v>
      </c>
      <c r="H293" s="84" t="s">
        <v>1050</v>
      </c>
      <c r="I293" s="80" t="s">
        <v>56</v>
      </c>
      <c r="J293" s="80" t="s">
        <v>56</v>
      </c>
      <c r="K293" s="80" t="s">
        <v>56</v>
      </c>
      <c r="L293" s="80" t="s">
        <v>61</v>
      </c>
      <c r="M293" s="85" t="s">
        <v>1064</v>
      </c>
      <c r="N293" s="83" t="s">
        <v>1065</v>
      </c>
      <c r="O293" s="88">
        <v>0</v>
      </c>
      <c r="P293" s="88">
        <v>50257.65</v>
      </c>
      <c r="Q293" s="88">
        <v>0</v>
      </c>
      <c r="R293" s="86">
        <v>33300</v>
      </c>
      <c r="S293" s="88">
        <v>0</v>
      </c>
      <c r="T293" s="81" t="s">
        <v>56</v>
      </c>
      <c r="U293" s="88">
        <v>0</v>
      </c>
      <c r="V293" s="81" t="s">
        <v>1516</v>
      </c>
      <c r="W293" s="88">
        <v>0</v>
      </c>
      <c r="X293" s="88">
        <v>0</v>
      </c>
      <c r="Y293" s="81" t="s">
        <v>56</v>
      </c>
      <c r="Z293" s="88">
        <v>0</v>
      </c>
      <c r="AA293" s="81" t="s">
        <v>1516</v>
      </c>
      <c r="AB293" s="88">
        <v>0</v>
      </c>
      <c r="AC293" s="88">
        <v>0</v>
      </c>
      <c r="AD293" s="81" t="s">
        <v>56</v>
      </c>
      <c r="AE293" s="88">
        <v>0</v>
      </c>
      <c r="AF293" s="81" t="s">
        <v>56</v>
      </c>
      <c r="AG293" s="88">
        <v>0</v>
      </c>
      <c r="AH293" s="88">
        <v>0</v>
      </c>
      <c r="AI293" s="81" t="s">
        <v>56</v>
      </c>
      <c r="AJ293" s="88">
        <v>0</v>
      </c>
      <c r="AK293" s="81" t="s">
        <v>56</v>
      </c>
      <c r="AL293" s="88">
        <v>0</v>
      </c>
      <c r="AM293" s="88">
        <v>0</v>
      </c>
      <c r="AN293" s="81" t="s">
        <v>56</v>
      </c>
      <c r="AO293" s="88">
        <v>0</v>
      </c>
      <c r="AP293" s="81" t="s">
        <v>56</v>
      </c>
      <c r="AQ293" s="86">
        <f t="shared" si="8"/>
        <v>0</v>
      </c>
      <c r="AR293" s="89">
        <f t="shared" si="9"/>
        <v>83557.649999999994</v>
      </c>
      <c r="AS293" s="82" t="s">
        <v>1000</v>
      </c>
      <c r="AT293" s="90">
        <v>0</v>
      </c>
      <c r="AU293" s="90">
        <v>0</v>
      </c>
      <c r="AV293" s="90">
        <v>0</v>
      </c>
      <c r="AW293" s="90">
        <v>0</v>
      </c>
      <c r="AX293" s="90">
        <v>0</v>
      </c>
      <c r="AY293" s="90">
        <v>0</v>
      </c>
    </row>
    <row r="294" spans="1:51" ht="47.25" x14ac:dyDescent="0.25">
      <c r="A294" s="79"/>
      <c r="B294" s="83" t="s">
        <v>70</v>
      </c>
      <c r="C294" s="80" t="s">
        <v>324</v>
      </c>
      <c r="D294" s="80">
        <v>1</v>
      </c>
      <c r="E294" s="80" t="s">
        <v>1061</v>
      </c>
      <c r="F294" s="84" t="s">
        <v>72</v>
      </c>
      <c r="G294" s="80">
        <v>27200</v>
      </c>
      <c r="H294" s="84" t="s">
        <v>1050</v>
      </c>
      <c r="I294" s="80" t="s">
        <v>56</v>
      </c>
      <c r="J294" s="80" t="s">
        <v>56</v>
      </c>
      <c r="K294" s="80" t="s">
        <v>56</v>
      </c>
      <c r="L294" s="80" t="s">
        <v>61</v>
      </c>
      <c r="M294" s="85" t="s">
        <v>1062</v>
      </c>
      <c r="N294" s="83" t="s">
        <v>1063</v>
      </c>
      <c r="O294" s="88">
        <v>0</v>
      </c>
      <c r="P294" s="88">
        <v>4638.83</v>
      </c>
      <c r="Q294" s="88">
        <v>0</v>
      </c>
      <c r="R294" s="88">
        <v>8100</v>
      </c>
      <c r="S294" s="88">
        <v>0</v>
      </c>
      <c r="T294" s="81" t="s">
        <v>56</v>
      </c>
      <c r="U294" s="88">
        <v>25000</v>
      </c>
      <c r="V294" s="81" t="s">
        <v>1514</v>
      </c>
      <c r="W294" s="88">
        <v>0</v>
      </c>
      <c r="X294" s="88">
        <v>0</v>
      </c>
      <c r="Y294" s="81" t="s">
        <v>56</v>
      </c>
      <c r="Z294" s="88">
        <v>0</v>
      </c>
      <c r="AA294" s="81" t="s">
        <v>56</v>
      </c>
      <c r="AB294" s="88">
        <v>0</v>
      </c>
      <c r="AC294" s="88">
        <v>0</v>
      </c>
      <c r="AD294" s="81" t="s">
        <v>56</v>
      </c>
      <c r="AE294" s="88">
        <v>8000</v>
      </c>
      <c r="AF294" s="81" t="s">
        <v>1515</v>
      </c>
      <c r="AG294" s="88">
        <v>0</v>
      </c>
      <c r="AH294" s="88">
        <v>0</v>
      </c>
      <c r="AI294" s="81" t="s">
        <v>56</v>
      </c>
      <c r="AJ294" s="88">
        <v>0</v>
      </c>
      <c r="AK294" s="81" t="s">
        <v>56</v>
      </c>
      <c r="AL294" s="88">
        <v>0</v>
      </c>
      <c r="AM294" s="88">
        <v>0</v>
      </c>
      <c r="AN294" s="81" t="s">
        <v>56</v>
      </c>
      <c r="AO294" s="88">
        <v>7000</v>
      </c>
      <c r="AP294" s="81" t="s">
        <v>1066</v>
      </c>
      <c r="AQ294" s="86">
        <f t="shared" si="8"/>
        <v>0</v>
      </c>
      <c r="AR294" s="89">
        <f t="shared" si="9"/>
        <v>52738.83</v>
      </c>
      <c r="AS294" s="82" t="s">
        <v>1000</v>
      </c>
      <c r="AT294" s="90">
        <v>0</v>
      </c>
      <c r="AU294" s="90">
        <v>0</v>
      </c>
      <c r="AV294" s="90">
        <v>0</v>
      </c>
      <c r="AW294" s="90">
        <v>0</v>
      </c>
      <c r="AX294" s="90">
        <v>0</v>
      </c>
      <c r="AY294" s="90">
        <v>0</v>
      </c>
    </row>
    <row r="295" spans="1:51" ht="47.25" x14ac:dyDescent="0.25">
      <c r="A295" s="79"/>
      <c r="B295" s="83" t="s">
        <v>52</v>
      </c>
      <c r="C295" s="80" t="s">
        <v>324</v>
      </c>
      <c r="D295" s="80">
        <v>1</v>
      </c>
      <c r="E295" s="80" t="s">
        <v>1071</v>
      </c>
      <c r="F295" s="84" t="s">
        <v>1072</v>
      </c>
      <c r="G295" s="80">
        <v>28101</v>
      </c>
      <c r="H295" s="84" t="s">
        <v>375</v>
      </c>
      <c r="I295" s="80" t="s">
        <v>1043</v>
      </c>
      <c r="J295" s="80" t="s">
        <v>1073</v>
      </c>
      <c r="K295" s="80" t="s">
        <v>1074</v>
      </c>
      <c r="L295" s="80" t="s">
        <v>284</v>
      </c>
      <c r="M295" s="85" t="s">
        <v>1075</v>
      </c>
      <c r="N295" s="83" t="s">
        <v>1072</v>
      </c>
      <c r="O295" s="88">
        <v>0</v>
      </c>
      <c r="P295" s="88">
        <v>19626.91</v>
      </c>
      <c r="Q295" s="88">
        <v>165000</v>
      </c>
      <c r="R295" s="88">
        <v>365000</v>
      </c>
      <c r="S295" s="88">
        <v>200000</v>
      </c>
      <c r="T295" s="81" t="s">
        <v>1076</v>
      </c>
      <c r="U295" s="88">
        <v>285000</v>
      </c>
      <c r="V295" s="81" t="s">
        <v>1077</v>
      </c>
      <c r="W295" s="88">
        <v>15000</v>
      </c>
      <c r="X295" s="88">
        <v>47500</v>
      </c>
      <c r="Y295" s="81" t="s">
        <v>1076</v>
      </c>
      <c r="Z295" s="88">
        <v>175000</v>
      </c>
      <c r="AA295" s="81" t="s">
        <v>1078</v>
      </c>
      <c r="AB295" s="88">
        <v>11300</v>
      </c>
      <c r="AC295" s="88">
        <v>0</v>
      </c>
      <c r="AD295" s="81" t="s">
        <v>56</v>
      </c>
      <c r="AE295" s="88">
        <v>0</v>
      </c>
      <c r="AF295" s="81" t="s">
        <v>56</v>
      </c>
      <c r="AG295" s="88">
        <v>0</v>
      </c>
      <c r="AH295" s="88">
        <v>0</v>
      </c>
      <c r="AI295" s="81" t="s">
        <v>56</v>
      </c>
      <c r="AJ295" s="88">
        <v>0</v>
      </c>
      <c r="AK295" s="81" t="s">
        <v>56</v>
      </c>
      <c r="AL295" s="88">
        <v>0</v>
      </c>
      <c r="AM295" s="88">
        <v>0</v>
      </c>
      <c r="AN295" s="81" t="s">
        <v>56</v>
      </c>
      <c r="AO295" s="88">
        <v>0</v>
      </c>
      <c r="AP295" s="81" t="s">
        <v>56</v>
      </c>
      <c r="AQ295" s="86">
        <f t="shared" si="8"/>
        <v>412500</v>
      </c>
      <c r="AR295" s="89">
        <f t="shared" si="9"/>
        <v>870926.90999999992</v>
      </c>
      <c r="AS295" s="78" t="s">
        <v>330</v>
      </c>
      <c r="AT295" s="110">
        <v>175000</v>
      </c>
      <c r="AU295" s="110">
        <v>0</v>
      </c>
      <c r="AV295" s="110">
        <v>175000</v>
      </c>
      <c r="AW295" s="110">
        <v>0</v>
      </c>
      <c r="AX295" s="110">
        <v>0</v>
      </c>
      <c r="AY295" s="110">
        <v>0</v>
      </c>
    </row>
    <row r="296" spans="1:51" ht="31.5" x14ac:dyDescent="0.25">
      <c r="A296" s="79"/>
      <c r="B296" s="83" t="s">
        <v>52</v>
      </c>
      <c r="C296" s="80" t="s">
        <v>324</v>
      </c>
      <c r="D296" s="80">
        <v>1</v>
      </c>
      <c r="E296" s="80" t="s">
        <v>373</v>
      </c>
      <c r="F296" s="84" t="s">
        <v>374</v>
      </c>
      <c r="G296" s="80">
        <v>28101</v>
      </c>
      <c r="H296" s="84" t="s">
        <v>375</v>
      </c>
      <c r="I296" s="80" t="s">
        <v>56</v>
      </c>
      <c r="J296" s="80" t="s">
        <v>56</v>
      </c>
      <c r="K296" s="80" t="s">
        <v>56</v>
      </c>
      <c r="L296" s="80" t="s">
        <v>318</v>
      </c>
      <c r="M296" s="85" t="s">
        <v>376</v>
      </c>
      <c r="N296" s="83" t="s">
        <v>360</v>
      </c>
      <c r="O296" s="88">
        <v>0</v>
      </c>
      <c r="P296" s="88">
        <v>0</v>
      </c>
      <c r="Q296" s="88">
        <v>0</v>
      </c>
      <c r="R296" s="88">
        <v>100000</v>
      </c>
      <c r="S296" s="88">
        <v>0</v>
      </c>
      <c r="T296" s="81" t="s">
        <v>56</v>
      </c>
      <c r="U296" s="88">
        <v>50000</v>
      </c>
      <c r="V296" s="81" t="s">
        <v>377</v>
      </c>
      <c r="W296" s="88">
        <v>10000</v>
      </c>
      <c r="X296" s="88">
        <v>0</v>
      </c>
      <c r="Y296" s="81" t="s">
        <v>56</v>
      </c>
      <c r="Z296" s="88">
        <v>0</v>
      </c>
      <c r="AA296" s="81" t="s">
        <v>56</v>
      </c>
      <c r="AB296" s="88">
        <v>0</v>
      </c>
      <c r="AC296" s="88">
        <v>0</v>
      </c>
      <c r="AD296" s="81" t="s">
        <v>56</v>
      </c>
      <c r="AE296" s="88">
        <v>0</v>
      </c>
      <c r="AF296" s="81" t="s">
        <v>56</v>
      </c>
      <c r="AG296" s="88">
        <v>0</v>
      </c>
      <c r="AH296" s="88">
        <v>0</v>
      </c>
      <c r="AI296" s="81" t="s">
        <v>56</v>
      </c>
      <c r="AJ296" s="88">
        <v>0</v>
      </c>
      <c r="AK296" s="81" t="s">
        <v>56</v>
      </c>
      <c r="AL296" s="88">
        <v>0</v>
      </c>
      <c r="AM296" s="88">
        <v>0</v>
      </c>
      <c r="AN296" s="81" t="s">
        <v>56</v>
      </c>
      <c r="AO296" s="88">
        <v>0</v>
      </c>
      <c r="AP296" s="81" t="s">
        <v>56</v>
      </c>
      <c r="AQ296" s="86">
        <f t="shared" si="8"/>
        <v>0</v>
      </c>
      <c r="AR296" s="89">
        <f t="shared" si="9"/>
        <v>160000</v>
      </c>
      <c r="AS296" s="82" t="s">
        <v>60</v>
      </c>
      <c r="AT296" s="90">
        <v>0</v>
      </c>
      <c r="AU296" s="90">
        <v>0</v>
      </c>
      <c r="AV296" s="90">
        <v>0</v>
      </c>
      <c r="AW296" s="90">
        <v>0</v>
      </c>
      <c r="AX296" s="90">
        <v>0</v>
      </c>
      <c r="AY296" s="90">
        <v>0</v>
      </c>
    </row>
    <row r="297" spans="1:51" ht="78.75" x14ac:dyDescent="0.25">
      <c r="A297" s="79"/>
      <c r="B297" s="83" t="s">
        <v>65</v>
      </c>
      <c r="C297" s="80" t="s">
        <v>324</v>
      </c>
      <c r="D297" s="80">
        <v>1</v>
      </c>
      <c r="E297" s="80" t="s">
        <v>1026</v>
      </c>
      <c r="F297" s="84" t="s">
        <v>67</v>
      </c>
      <c r="G297" s="80">
        <v>28102</v>
      </c>
      <c r="H297" s="84" t="s">
        <v>1016</v>
      </c>
      <c r="I297" s="83">
        <v>23142000</v>
      </c>
      <c r="J297" s="83" t="s">
        <v>1027</v>
      </c>
      <c r="K297" s="83" t="s">
        <v>1028</v>
      </c>
      <c r="L297" s="80" t="s">
        <v>57</v>
      </c>
      <c r="M297" s="65" t="s">
        <v>1029</v>
      </c>
      <c r="N297" s="80" t="s">
        <v>1030</v>
      </c>
      <c r="O297" s="88">
        <v>2300</v>
      </c>
      <c r="P297" s="88">
        <v>17809.39</v>
      </c>
      <c r="Q297" s="88">
        <v>500</v>
      </c>
      <c r="R297" s="88">
        <v>7102.15</v>
      </c>
      <c r="S297" s="88">
        <v>500</v>
      </c>
      <c r="T297" s="81" t="s">
        <v>1020</v>
      </c>
      <c r="U297" s="88">
        <v>4500</v>
      </c>
      <c r="V297" s="81" t="s">
        <v>1031</v>
      </c>
      <c r="W297" s="88">
        <v>0</v>
      </c>
      <c r="X297" s="88">
        <v>500</v>
      </c>
      <c r="Y297" s="81" t="s">
        <v>1020</v>
      </c>
      <c r="Z297" s="88">
        <v>3600</v>
      </c>
      <c r="AA297" s="81" t="s">
        <v>1032</v>
      </c>
      <c r="AB297" s="88">
        <v>0</v>
      </c>
      <c r="AC297" s="88">
        <v>500</v>
      </c>
      <c r="AD297" s="81" t="s">
        <v>1023</v>
      </c>
      <c r="AE297" s="88">
        <v>5000</v>
      </c>
      <c r="AF297" s="81" t="s">
        <v>1033</v>
      </c>
      <c r="AG297" s="88">
        <v>0</v>
      </c>
      <c r="AH297" s="88">
        <v>500</v>
      </c>
      <c r="AI297" s="81" t="s">
        <v>1023</v>
      </c>
      <c r="AJ297" s="88">
        <v>5100</v>
      </c>
      <c r="AK297" s="81" t="s">
        <v>1034</v>
      </c>
      <c r="AL297" s="88">
        <v>0</v>
      </c>
      <c r="AM297" s="88">
        <v>0</v>
      </c>
      <c r="AN297" s="81" t="s">
        <v>56</v>
      </c>
      <c r="AO297" s="88">
        <v>0</v>
      </c>
      <c r="AP297" s="81" t="s">
        <v>56</v>
      </c>
      <c r="AQ297" s="86">
        <f t="shared" si="8"/>
        <v>4800</v>
      </c>
      <c r="AR297" s="89">
        <f t="shared" si="9"/>
        <v>43111.54</v>
      </c>
      <c r="AS297" s="82" t="s">
        <v>1000</v>
      </c>
      <c r="AT297" s="90">
        <v>0</v>
      </c>
      <c r="AU297" s="90">
        <v>0</v>
      </c>
      <c r="AV297" s="90">
        <v>0</v>
      </c>
      <c r="AW297" s="90">
        <v>0</v>
      </c>
      <c r="AX297" s="90">
        <v>0</v>
      </c>
      <c r="AY297" s="90">
        <v>0</v>
      </c>
    </row>
    <row r="298" spans="1:51" ht="31.5" x14ac:dyDescent="0.25">
      <c r="A298" s="79"/>
      <c r="B298" s="83" t="s">
        <v>51</v>
      </c>
      <c r="C298" s="80" t="s">
        <v>324</v>
      </c>
      <c r="D298" s="80">
        <v>1</v>
      </c>
      <c r="E298" s="80" t="s">
        <v>1042</v>
      </c>
      <c r="F298" s="84" t="s">
        <v>54</v>
      </c>
      <c r="G298" s="80">
        <v>28102</v>
      </c>
      <c r="H298" s="84" t="s">
        <v>1016</v>
      </c>
      <c r="I298" s="83" t="s">
        <v>1043</v>
      </c>
      <c r="J298" s="83" t="s">
        <v>1044</v>
      </c>
      <c r="K298" s="83" t="s">
        <v>1045</v>
      </c>
      <c r="L298" s="80" t="s">
        <v>57</v>
      </c>
      <c r="M298" s="65" t="s">
        <v>1046</v>
      </c>
      <c r="N298" s="80" t="s">
        <v>1047</v>
      </c>
      <c r="O298" s="88">
        <v>0</v>
      </c>
      <c r="P298" s="88">
        <v>0</v>
      </c>
      <c r="Q298" s="88">
        <v>0</v>
      </c>
      <c r="R298" s="88">
        <v>8700</v>
      </c>
      <c r="S298" s="88">
        <v>0</v>
      </c>
      <c r="T298" s="81" t="s">
        <v>56</v>
      </c>
      <c r="U298" s="88">
        <v>900</v>
      </c>
      <c r="V298" s="81" t="s">
        <v>1048</v>
      </c>
      <c r="W298" s="88">
        <v>0</v>
      </c>
      <c r="X298" s="88">
        <v>0</v>
      </c>
      <c r="Y298" s="81" t="s">
        <v>56</v>
      </c>
      <c r="Z298" s="88">
        <v>900</v>
      </c>
      <c r="AA298" s="81" t="s">
        <v>1048</v>
      </c>
      <c r="AB298" s="88">
        <v>0</v>
      </c>
      <c r="AC298" s="88">
        <v>0</v>
      </c>
      <c r="AD298" s="81" t="s">
        <v>56</v>
      </c>
      <c r="AE298" s="88">
        <v>900</v>
      </c>
      <c r="AF298" s="81" t="s">
        <v>1048</v>
      </c>
      <c r="AG298" s="88">
        <v>0</v>
      </c>
      <c r="AH298" s="88">
        <v>0</v>
      </c>
      <c r="AI298" s="81" t="s">
        <v>56</v>
      </c>
      <c r="AJ298" s="88">
        <v>900</v>
      </c>
      <c r="AK298" s="81" t="s">
        <v>1048</v>
      </c>
      <c r="AL298" s="88">
        <v>0</v>
      </c>
      <c r="AM298" s="88">
        <v>0</v>
      </c>
      <c r="AN298" s="81" t="s">
        <v>56</v>
      </c>
      <c r="AO298" s="88">
        <v>0</v>
      </c>
      <c r="AP298" s="81" t="s">
        <v>56</v>
      </c>
      <c r="AQ298" s="86">
        <f t="shared" si="8"/>
        <v>0</v>
      </c>
      <c r="AR298" s="89">
        <f t="shared" si="9"/>
        <v>12300</v>
      </c>
      <c r="AS298" s="82" t="s">
        <v>1000</v>
      </c>
      <c r="AT298" s="90">
        <v>0</v>
      </c>
      <c r="AU298" s="90">
        <v>0</v>
      </c>
      <c r="AV298" s="90">
        <v>0</v>
      </c>
      <c r="AW298" s="90">
        <v>0</v>
      </c>
      <c r="AX298" s="90">
        <v>0</v>
      </c>
      <c r="AY298" s="90">
        <v>0</v>
      </c>
    </row>
    <row r="299" spans="1:51" ht="63" x14ac:dyDescent="0.25">
      <c r="A299" s="79"/>
      <c r="B299" s="83" t="s">
        <v>70</v>
      </c>
      <c r="C299" s="80" t="s">
        <v>324</v>
      </c>
      <c r="D299" s="80">
        <v>1</v>
      </c>
      <c r="E299" s="80" t="s">
        <v>1015</v>
      </c>
      <c r="F299" s="84" t="s">
        <v>72</v>
      </c>
      <c r="G299" s="80">
        <v>28102</v>
      </c>
      <c r="H299" s="84" t="s">
        <v>1016</v>
      </c>
      <c r="I299" s="80">
        <v>23142000</v>
      </c>
      <c r="J299" s="80" t="s">
        <v>1017</v>
      </c>
      <c r="K299" s="80" t="s">
        <v>1018</v>
      </c>
      <c r="L299" s="80" t="s">
        <v>61</v>
      </c>
      <c r="M299" s="85" t="s">
        <v>1019</v>
      </c>
      <c r="N299" s="83" t="s">
        <v>74</v>
      </c>
      <c r="O299" s="88">
        <v>200</v>
      </c>
      <c r="P299" s="88">
        <v>19258.490000000002</v>
      </c>
      <c r="Q299" s="88">
        <v>500</v>
      </c>
      <c r="R299" s="88">
        <v>14720</v>
      </c>
      <c r="S299" s="88">
        <v>500</v>
      </c>
      <c r="T299" s="81" t="s">
        <v>1020</v>
      </c>
      <c r="U299" s="88">
        <v>5900</v>
      </c>
      <c r="V299" s="81" t="s">
        <v>1021</v>
      </c>
      <c r="W299" s="88">
        <v>0</v>
      </c>
      <c r="X299" s="88">
        <v>500</v>
      </c>
      <c r="Y299" s="81" t="s">
        <v>1020</v>
      </c>
      <c r="Z299" s="88">
        <v>5500</v>
      </c>
      <c r="AA299" s="81" t="s">
        <v>1022</v>
      </c>
      <c r="AB299" s="88">
        <v>0</v>
      </c>
      <c r="AC299" s="88">
        <v>500</v>
      </c>
      <c r="AD299" s="81" t="s">
        <v>1023</v>
      </c>
      <c r="AE299" s="88">
        <v>5400</v>
      </c>
      <c r="AF299" s="81" t="s">
        <v>1024</v>
      </c>
      <c r="AG299" s="88">
        <v>0</v>
      </c>
      <c r="AH299" s="88">
        <v>500</v>
      </c>
      <c r="AI299" s="81" t="s">
        <v>1023</v>
      </c>
      <c r="AJ299" s="88">
        <v>6900</v>
      </c>
      <c r="AK299" s="81" t="s">
        <v>1025</v>
      </c>
      <c r="AL299" s="88">
        <v>0</v>
      </c>
      <c r="AM299" s="88">
        <v>0</v>
      </c>
      <c r="AN299" s="81" t="s">
        <v>56</v>
      </c>
      <c r="AO299" s="88">
        <v>0</v>
      </c>
      <c r="AP299" s="81" t="s">
        <v>56</v>
      </c>
      <c r="AQ299" s="86">
        <f t="shared" si="8"/>
        <v>2700</v>
      </c>
      <c r="AR299" s="89">
        <f t="shared" si="9"/>
        <v>57678.490000000005</v>
      </c>
      <c r="AS299" s="82" t="s">
        <v>60</v>
      </c>
      <c r="AT299" s="90">
        <v>0</v>
      </c>
      <c r="AU299" s="90">
        <v>0</v>
      </c>
      <c r="AV299" s="90">
        <v>0</v>
      </c>
      <c r="AW299" s="90">
        <v>0</v>
      </c>
      <c r="AX299" s="90">
        <v>0</v>
      </c>
      <c r="AY299" s="90">
        <v>0</v>
      </c>
    </row>
    <row r="300" spans="1:51" ht="63" x14ac:dyDescent="0.25">
      <c r="A300" s="79"/>
      <c r="B300" s="83" t="s">
        <v>65</v>
      </c>
      <c r="C300" s="80" t="s">
        <v>324</v>
      </c>
      <c r="D300" s="80">
        <v>1</v>
      </c>
      <c r="E300" s="80" t="s">
        <v>1035</v>
      </c>
      <c r="F300" s="84" t="s">
        <v>67</v>
      </c>
      <c r="G300" s="80">
        <v>28103</v>
      </c>
      <c r="H300" s="84" t="s">
        <v>1036</v>
      </c>
      <c r="I300" s="80" t="s">
        <v>56</v>
      </c>
      <c r="J300" s="80" t="s">
        <v>56</v>
      </c>
      <c r="K300" s="80" t="s">
        <v>56</v>
      </c>
      <c r="L300" s="80" t="s">
        <v>57</v>
      </c>
      <c r="M300" s="85" t="s">
        <v>1037</v>
      </c>
      <c r="N300" s="83" t="s">
        <v>69</v>
      </c>
      <c r="O300" s="88">
        <v>0</v>
      </c>
      <c r="P300" s="88">
        <v>1447.18</v>
      </c>
      <c r="Q300" s="88">
        <v>0</v>
      </c>
      <c r="R300" s="88">
        <v>600</v>
      </c>
      <c r="S300" s="88">
        <v>0</v>
      </c>
      <c r="T300" s="81" t="s">
        <v>56</v>
      </c>
      <c r="U300" s="88">
        <v>500</v>
      </c>
      <c r="V300" s="81" t="s">
        <v>1038</v>
      </c>
      <c r="W300" s="88">
        <v>0</v>
      </c>
      <c r="X300" s="88">
        <v>0</v>
      </c>
      <c r="Y300" s="81" t="s">
        <v>56</v>
      </c>
      <c r="Z300" s="88">
        <v>500</v>
      </c>
      <c r="AA300" s="81" t="s">
        <v>1039</v>
      </c>
      <c r="AB300" s="88">
        <v>0</v>
      </c>
      <c r="AC300" s="88">
        <v>0</v>
      </c>
      <c r="AD300" s="81" t="s">
        <v>56</v>
      </c>
      <c r="AE300" s="88">
        <v>800</v>
      </c>
      <c r="AF300" s="81" t="s">
        <v>1040</v>
      </c>
      <c r="AG300" s="88">
        <v>0</v>
      </c>
      <c r="AH300" s="88">
        <v>0</v>
      </c>
      <c r="AI300" s="81" t="s">
        <v>56</v>
      </c>
      <c r="AJ300" s="88">
        <v>900</v>
      </c>
      <c r="AK300" s="81" t="s">
        <v>1041</v>
      </c>
      <c r="AL300" s="88">
        <v>0</v>
      </c>
      <c r="AM300" s="88">
        <v>0</v>
      </c>
      <c r="AN300" s="81" t="s">
        <v>56</v>
      </c>
      <c r="AO300" s="88">
        <v>0</v>
      </c>
      <c r="AP300" s="81" t="s">
        <v>56</v>
      </c>
      <c r="AQ300" s="86">
        <f t="shared" si="8"/>
        <v>0</v>
      </c>
      <c r="AR300" s="89">
        <f t="shared" si="9"/>
        <v>4747.18</v>
      </c>
      <c r="AS300" s="82" t="s">
        <v>1000</v>
      </c>
      <c r="AT300" s="90">
        <v>0</v>
      </c>
      <c r="AU300" s="90">
        <v>0</v>
      </c>
      <c r="AV300" s="90">
        <v>0</v>
      </c>
      <c r="AW300" s="90">
        <v>0</v>
      </c>
      <c r="AX300" s="90">
        <v>0</v>
      </c>
      <c r="AY300" s="90">
        <v>0</v>
      </c>
    </row>
    <row r="301" spans="1:51" ht="78.75" x14ac:dyDescent="0.25">
      <c r="A301" s="79"/>
      <c r="B301" s="83" t="s">
        <v>65</v>
      </c>
      <c r="C301" s="80" t="s">
        <v>324</v>
      </c>
      <c r="D301" s="80">
        <v>1</v>
      </c>
      <c r="E301" s="80" t="s">
        <v>977</v>
      </c>
      <c r="F301" s="84" t="s">
        <v>67</v>
      </c>
      <c r="G301" s="80">
        <v>42100</v>
      </c>
      <c r="H301" s="84" t="s">
        <v>970</v>
      </c>
      <c r="I301" s="80" t="s">
        <v>56</v>
      </c>
      <c r="J301" s="80" t="s">
        <v>56</v>
      </c>
      <c r="K301" s="80" t="s">
        <v>56</v>
      </c>
      <c r="L301" s="80" t="s">
        <v>57</v>
      </c>
      <c r="M301" s="85" t="s">
        <v>978</v>
      </c>
      <c r="N301" s="83" t="s">
        <v>69</v>
      </c>
      <c r="O301" s="88">
        <v>0</v>
      </c>
      <c r="P301" s="88">
        <v>0</v>
      </c>
      <c r="Q301" s="88">
        <v>0</v>
      </c>
      <c r="R301" s="88">
        <v>0</v>
      </c>
      <c r="S301" s="88">
        <v>0</v>
      </c>
      <c r="T301" s="81" t="s">
        <v>56</v>
      </c>
      <c r="U301" s="88">
        <v>8000</v>
      </c>
      <c r="V301" s="81" t="s">
        <v>979</v>
      </c>
      <c r="W301" s="88">
        <v>0</v>
      </c>
      <c r="X301" s="88">
        <v>0</v>
      </c>
      <c r="Y301" s="81" t="s">
        <v>56</v>
      </c>
      <c r="Z301" s="88">
        <v>0</v>
      </c>
      <c r="AA301" s="81" t="s">
        <v>56</v>
      </c>
      <c r="AB301" s="88">
        <v>0</v>
      </c>
      <c r="AC301" s="88">
        <v>0</v>
      </c>
      <c r="AD301" s="81" t="s">
        <v>56</v>
      </c>
      <c r="AE301" s="88">
        <v>0</v>
      </c>
      <c r="AF301" s="81" t="s">
        <v>56</v>
      </c>
      <c r="AG301" s="88">
        <v>0</v>
      </c>
      <c r="AH301" s="88">
        <v>0</v>
      </c>
      <c r="AI301" s="81" t="s">
        <v>56</v>
      </c>
      <c r="AJ301" s="88">
        <v>0</v>
      </c>
      <c r="AK301" s="81" t="s">
        <v>56</v>
      </c>
      <c r="AL301" s="88">
        <v>0</v>
      </c>
      <c r="AM301" s="88">
        <v>0</v>
      </c>
      <c r="AN301" s="81" t="s">
        <v>56</v>
      </c>
      <c r="AO301" s="88">
        <v>0</v>
      </c>
      <c r="AP301" s="81" t="s">
        <v>56</v>
      </c>
      <c r="AQ301" s="86">
        <f t="shared" si="8"/>
        <v>0</v>
      </c>
      <c r="AR301" s="89">
        <f t="shared" si="9"/>
        <v>8000</v>
      </c>
      <c r="AS301" s="82" t="s">
        <v>60</v>
      </c>
      <c r="AT301" s="90">
        <v>0</v>
      </c>
      <c r="AU301" s="90">
        <v>0</v>
      </c>
      <c r="AV301" s="90">
        <v>0</v>
      </c>
      <c r="AW301" s="90">
        <v>0</v>
      </c>
      <c r="AX301" s="90">
        <v>0</v>
      </c>
      <c r="AY301" s="90">
        <v>0</v>
      </c>
    </row>
    <row r="302" spans="1:51" ht="94.5" x14ac:dyDescent="0.25">
      <c r="A302" s="79"/>
      <c r="B302" s="83" t="s">
        <v>87</v>
      </c>
      <c r="C302" s="80" t="s">
        <v>324</v>
      </c>
      <c r="D302" s="80">
        <v>1</v>
      </c>
      <c r="E302" s="80" t="s">
        <v>968</v>
      </c>
      <c r="F302" s="84" t="s">
        <v>969</v>
      </c>
      <c r="G302" s="80">
        <v>42100</v>
      </c>
      <c r="H302" s="84" t="s">
        <v>970</v>
      </c>
      <c r="I302" s="80" t="s">
        <v>56</v>
      </c>
      <c r="J302" s="80" t="s">
        <v>56</v>
      </c>
      <c r="K302" s="80" t="s">
        <v>56</v>
      </c>
      <c r="L302" s="80" t="s">
        <v>104</v>
      </c>
      <c r="M302" s="85" t="s">
        <v>974</v>
      </c>
      <c r="N302" s="83" t="s">
        <v>975</v>
      </c>
      <c r="O302" s="88">
        <v>0</v>
      </c>
      <c r="P302" s="88">
        <v>420</v>
      </c>
      <c r="Q302" s="88">
        <v>0</v>
      </c>
      <c r="R302" s="88">
        <v>20000</v>
      </c>
      <c r="S302" s="88">
        <v>0</v>
      </c>
      <c r="T302" s="81" t="s">
        <v>56</v>
      </c>
      <c r="U302" s="88">
        <v>15000</v>
      </c>
      <c r="V302" s="81" t="s">
        <v>976</v>
      </c>
      <c r="W302" s="88">
        <v>0</v>
      </c>
      <c r="X302" s="88">
        <v>0</v>
      </c>
      <c r="Y302" s="81" t="s">
        <v>56</v>
      </c>
      <c r="Z302" s="88">
        <v>15000</v>
      </c>
      <c r="AA302" s="81" t="s">
        <v>976</v>
      </c>
      <c r="AB302" s="88">
        <v>0</v>
      </c>
      <c r="AC302" s="88">
        <v>0</v>
      </c>
      <c r="AD302" s="81" t="s">
        <v>56</v>
      </c>
      <c r="AE302" s="88">
        <v>15000</v>
      </c>
      <c r="AF302" s="81" t="s">
        <v>976</v>
      </c>
      <c r="AG302" s="88">
        <v>0</v>
      </c>
      <c r="AH302" s="88">
        <v>0</v>
      </c>
      <c r="AI302" s="81" t="s">
        <v>56</v>
      </c>
      <c r="AJ302" s="88">
        <v>15000</v>
      </c>
      <c r="AK302" s="81" t="s">
        <v>976</v>
      </c>
      <c r="AL302" s="88">
        <v>0</v>
      </c>
      <c r="AM302" s="88">
        <v>0</v>
      </c>
      <c r="AN302" s="81" t="s">
        <v>56</v>
      </c>
      <c r="AO302" s="88">
        <v>0</v>
      </c>
      <c r="AP302" s="81" t="s">
        <v>56</v>
      </c>
      <c r="AQ302" s="86">
        <f t="shared" si="8"/>
        <v>0</v>
      </c>
      <c r="AR302" s="89">
        <f t="shared" si="9"/>
        <v>80420</v>
      </c>
      <c r="AS302" s="82" t="s">
        <v>60</v>
      </c>
      <c r="AT302" s="90">
        <v>0</v>
      </c>
      <c r="AU302" s="90">
        <v>0</v>
      </c>
      <c r="AV302" s="90">
        <v>0</v>
      </c>
      <c r="AW302" s="90">
        <v>0</v>
      </c>
      <c r="AX302" s="90">
        <v>0</v>
      </c>
      <c r="AY302" s="90">
        <v>0</v>
      </c>
    </row>
    <row r="303" spans="1:51" ht="31.5" x14ac:dyDescent="0.25">
      <c r="A303" s="79"/>
      <c r="B303" s="83" t="s">
        <v>52</v>
      </c>
      <c r="C303" s="80" t="s">
        <v>846</v>
      </c>
      <c r="D303" s="80">
        <v>1</v>
      </c>
      <c r="E303" s="80" t="s">
        <v>863</v>
      </c>
      <c r="F303" s="84" t="s">
        <v>864</v>
      </c>
      <c r="G303" s="80">
        <v>62300</v>
      </c>
      <c r="H303" s="84" t="s">
        <v>859</v>
      </c>
      <c r="I303" s="80" t="s">
        <v>56</v>
      </c>
      <c r="J303" s="80" t="s">
        <v>56</v>
      </c>
      <c r="K303" s="80" t="s">
        <v>56</v>
      </c>
      <c r="L303" s="80" t="s">
        <v>104</v>
      </c>
      <c r="M303" s="85" t="s">
        <v>865</v>
      </c>
      <c r="N303" s="83" t="s">
        <v>866</v>
      </c>
      <c r="O303" s="88">
        <v>0</v>
      </c>
      <c r="P303" s="88">
        <v>50000</v>
      </c>
      <c r="Q303" s="88">
        <v>0</v>
      </c>
      <c r="R303" s="88">
        <v>756000</v>
      </c>
      <c r="S303" s="88">
        <v>0</v>
      </c>
      <c r="T303" s="81" t="s">
        <v>56</v>
      </c>
      <c r="U303" s="88">
        <v>950000</v>
      </c>
      <c r="V303" s="81" t="s">
        <v>864</v>
      </c>
      <c r="W303" s="88">
        <v>0</v>
      </c>
      <c r="X303" s="88">
        <v>0</v>
      </c>
      <c r="Y303" s="81" t="s">
        <v>56</v>
      </c>
      <c r="Z303" s="88">
        <v>0</v>
      </c>
      <c r="AA303" s="81" t="s">
        <v>56</v>
      </c>
      <c r="AB303" s="88">
        <v>0</v>
      </c>
      <c r="AC303" s="88">
        <v>0</v>
      </c>
      <c r="AD303" s="81" t="s">
        <v>56</v>
      </c>
      <c r="AE303" s="88">
        <v>0</v>
      </c>
      <c r="AF303" s="81" t="s">
        <v>56</v>
      </c>
      <c r="AG303" s="88">
        <v>0</v>
      </c>
      <c r="AH303" s="88">
        <v>0</v>
      </c>
      <c r="AI303" s="81" t="s">
        <v>56</v>
      </c>
      <c r="AJ303" s="88">
        <v>0</v>
      </c>
      <c r="AK303" s="81" t="s">
        <v>56</v>
      </c>
      <c r="AL303" s="88">
        <v>0</v>
      </c>
      <c r="AM303" s="88">
        <v>0</v>
      </c>
      <c r="AN303" s="81" t="s">
        <v>56</v>
      </c>
      <c r="AO303" s="88">
        <v>0</v>
      </c>
      <c r="AP303" s="81" t="s">
        <v>56</v>
      </c>
      <c r="AQ303" s="86">
        <f t="shared" si="8"/>
        <v>0</v>
      </c>
      <c r="AR303" s="89">
        <f t="shared" si="9"/>
        <v>1756000</v>
      </c>
      <c r="AS303" s="82" t="s">
        <v>60</v>
      </c>
      <c r="AT303" s="90">
        <v>0</v>
      </c>
      <c r="AU303" s="90">
        <v>0</v>
      </c>
      <c r="AV303" s="90">
        <v>0</v>
      </c>
      <c r="AW303" s="90">
        <v>0</v>
      </c>
      <c r="AX303" s="90">
        <v>0</v>
      </c>
      <c r="AY303" s="90">
        <v>0</v>
      </c>
    </row>
    <row r="304" spans="1:51" ht="31.5" x14ac:dyDescent="0.25">
      <c r="A304" s="79"/>
      <c r="B304" s="83" t="s">
        <v>52</v>
      </c>
      <c r="C304" s="80" t="s">
        <v>846</v>
      </c>
      <c r="D304" s="80">
        <v>1</v>
      </c>
      <c r="E304" s="80" t="s">
        <v>857</v>
      </c>
      <c r="F304" s="84" t="s">
        <v>858</v>
      </c>
      <c r="G304" s="80">
        <v>62300</v>
      </c>
      <c r="H304" s="84" t="s">
        <v>859</v>
      </c>
      <c r="I304" s="80" t="s">
        <v>56</v>
      </c>
      <c r="J304" s="80" t="s">
        <v>56</v>
      </c>
      <c r="K304" s="80" t="s">
        <v>56</v>
      </c>
      <c r="L304" s="80" t="s">
        <v>860</v>
      </c>
      <c r="M304" s="85" t="s">
        <v>861</v>
      </c>
      <c r="N304" s="83" t="s">
        <v>858</v>
      </c>
      <c r="O304" s="88">
        <v>0</v>
      </c>
      <c r="P304" s="88">
        <v>0</v>
      </c>
      <c r="Q304" s="88">
        <v>0</v>
      </c>
      <c r="R304" s="88">
        <v>0</v>
      </c>
      <c r="S304" s="88">
        <v>0</v>
      </c>
      <c r="T304" s="81" t="s">
        <v>56</v>
      </c>
      <c r="U304" s="88">
        <v>1237000</v>
      </c>
      <c r="V304" s="81" t="s">
        <v>862</v>
      </c>
      <c r="W304" s="88">
        <v>0</v>
      </c>
      <c r="X304" s="88">
        <v>0</v>
      </c>
      <c r="Y304" s="81" t="s">
        <v>56</v>
      </c>
      <c r="Z304" s="88">
        <v>1584900</v>
      </c>
      <c r="AA304" s="81" t="s">
        <v>862</v>
      </c>
      <c r="AB304" s="88">
        <v>0</v>
      </c>
      <c r="AC304" s="88">
        <v>0</v>
      </c>
      <c r="AD304" s="81" t="s">
        <v>56</v>
      </c>
      <c r="AE304" s="88">
        <v>2893500</v>
      </c>
      <c r="AF304" s="81" t="s">
        <v>862</v>
      </c>
      <c r="AG304" s="88">
        <v>0</v>
      </c>
      <c r="AH304" s="88">
        <v>0</v>
      </c>
      <c r="AI304" s="81" t="s">
        <v>56</v>
      </c>
      <c r="AJ304" s="88">
        <v>2550400</v>
      </c>
      <c r="AK304" s="81" t="s">
        <v>862</v>
      </c>
      <c r="AL304" s="88">
        <v>0</v>
      </c>
      <c r="AM304" s="88">
        <v>0</v>
      </c>
      <c r="AN304" s="81" t="s">
        <v>56</v>
      </c>
      <c r="AO304" s="88">
        <v>2500000</v>
      </c>
      <c r="AP304" s="81" t="s">
        <v>862</v>
      </c>
      <c r="AQ304" s="86">
        <f t="shared" si="8"/>
        <v>0</v>
      </c>
      <c r="AR304" s="89">
        <f t="shared" si="9"/>
        <v>10765800</v>
      </c>
      <c r="AS304" s="82" t="s">
        <v>60</v>
      </c>
      <c r="AT304" s="90">
        <v>0</v>
      </c>
      <c r="AU304" s="90">
        <v>0</v>
      </c>
      <c r="AV304" s="90">
        <v>0</v>
      </c>
      <c r="AW304" s="90">
        <v>0</v>
      </c>
      <c r="AX304" s="90">
        <v>0</v>
      </c>
      <c r="AY304" s="90">
        <v>0</v>
      </c>
    </row>
    <row r="305" spans="1:51" ht="31.5" x14ac:dyDescent="0.25">
      <c r="A305" s="79"/>
      <c r="B305" s="83" t="s">
        <v>87</v>
      </c>
      <c r="C305" s="80" t="s">
        <v>846</v>
      </c>
      <c r="D305" s="80">
        <v>1</v>
      </c>
      <c r="E305" s="80" t="s">
        <v>853</v>
      </c>
      <c r="F305" s="84" t="s">
        <v>854</v>
      </c>
      <c r="G305" s="80">
        <v>62600</v>
      </c>
      <c r="H305" s="84" t="s">
        <v>849</v>
      </c>
      <c r="I305" s="83" t="s">
        <v>56</v>
      </c>
      <c r="J305" s="83" t="s">
        <v>56</v>
      </c>
      <c r="K305" s="83" t="s">
        <v>56</v>
      </c>
      <c r="L305" s="80" t="s">
        <v>850</v>
      </c>
      <c r="M305" s="65" t="s">
        <v>855</v>
      </c>
      <c r="N305" s="80" t="s">
        <v>854</v>
      </c>
      <c r="O305" s="88">
        <v>0</v>
      </c>
      <c r="P305" s="88">
        <v>0</v>
      </c>
      <c r="Q305" s="88">
        <v>0</v>
      </c>
      <c r="R305" s="88">
        <v>0</v>
      </c>
      <c r="S305" s="88">
        <v>0</v>
      </c>
      <c r="T305" s="81" t="s">
        <v>56</v>
      </c>
      <c r="U305" s="88">
        <v>350000</v>
      </c>
      <c r="V305" s="81" t="s">
        <v>856</v>
      </c>
      <c r="W305" s="88">
        <v>0</v>
      </c>
      <c r="X305" s="88">
        <v>0</v>
      </c>
      <c r="Y305" s="81" t="s">
        <v>56</v>
      </c>
      <c r="Z305" s="88">
        <v>0</v>
      </c>
      <c r="AA305" s="81" t="s">
        <v>56</v>
      </c>
      <c r="AB305" s="88">
        <v>0</v>
      </c>
      <c r="AC305" s="88">
        <v>0</v>
      </c>
      <c r="AD305" s="81" t="s">
        <v>56</v>
      </c>
      <c r="AE305" s="88">
        <v>0</v>
      </c>
      <c r="AF305" s="81" t="s">
        <v>56</v>
      </c>
      <c r="AG305" s="88">
        <v>0</v>
      </c>
      <c r="AH305" s="88">
        <v>0</v>
      </c>
      <c r="AI305" s="81" t="s">
        <v>56</v>
      </c>
      <c r="AJ305" s="88">
        <v>0</v>
      </c>
      <c r="AK305" s="81" t="s">
        <v>56</v>
      </c>
      <c r="AL305" s="88">
        <v>0</v>
      </c>
      <c r="AM305" s="88">
        <v>0</v>
      </c>
      <c r="AN305" s="81" t="s">
        <v>56</v>
      </c>
      <c r="AO305" s="88">
        <v>0</v>
      </c>
      <c r="AP305" s="81" t="s">
        <v>56</v>
      </c>
      <c r="AQ305" s="86">
        <f t="shared" si="8"/>
        <v>0</v>
      </c>
      <c r="AR305" s="89">
        <f t="shared" si="9"/>
        <v>350000</v>
      </c>
      <c r="AS305" s="82" t="s">
        <v>60</v>
      </c>
      <c r="AT305" s="90">
        <v>0</v>
      </c>
      <c r="AU305" s="90">
        <v>0</v>
      </c>
      <c r="AV305" s="90">
        <v>0</v>
      </c>
      <c r="AW305" s="90">
        <v>0</v>
      </c>
      <c r="AX305" s="90">
        <v>0</v>
      </c>
      <c r="AY305" s="90">
        <v>0</v>
      </c>
    </row>
    <row r="306" spans="1:51" ht="31.5" x14ac:dyDescent="0.25">
      <c r="A306" s="79"/>
      <c r="B306" s="83" t="s">
        <v>87</v>
      </c>
      <c r="C306" s="80" t="s">
        <v>846</v>
      </c>
      <c r="D306" s="80">
        <v>1</v>
      </c>
      <c r="E306" s="80" t="s">
        <v>847</v>
      </c>
      <c r="F306" s="84" t="s">
        <v>848</v>
      </c>
      <c r="G306" s="80">
        <v>62600</v>
      </c>
      <c r="H306" s="84" t="s">
        <v>849</v>
      </c>
      <c r="I306" s="83" t="s">
        <v>56</v>
      </c>
      <c r="J306" s="83" t="s">
        <v>56</v>
      </c>
      <c r="K306" s="83" t="s">
        <v>56</v>
      </c>
      <c r="L306" s="80" t="s">
        <v>850</v>
      </c>
      <c r="M306" s="65" t="s">
        <v>851</v>
      </c>
      <c r="N306" s="80" t="s">
        <v>848</v>
      </c>
      <c r="O306" s="88">
        <v>0</v>
      </c>
      <c r="P306" s="86">
        <v>585309.25</v>
      </c>
      <c r="Q306" s="88">
        <v>0</v>
      </c>
      <c r="R306" s="88">
        <v>0</v>
      </c>
      <c r="S306" s="88">
        <v>0</v>
      </c>
      <c r="T306" s="81" t="s">
        <v>56</v>
      </c>
      <c r="U306" s="88">
        <v>150000</v>
      </c>
      <c r="V306" s="81" t="s">
        <v>852</v>
      </c>
      <c r="W306" s="88">
        <v>0</v>
      </c>
      <c r="X306" s="88">
        <v>0</v>
      </c>
      <c r="Y306" s="81" t="s">
        <v>56</v>
      </c>
      <c r="Z306" s="88">
        <v>150000</v>
      </c>
      <c r="AA306" s="81" t="s">
        <v>852</v>
      </c>
      <c r="AB306" s="88">
        <v>0</v>
      </c>
      <c r="AC306" s="88">
        <v>0</v>
      </c>
      <c r="AD306" s="81" t="s">
        <v>56</v>
      </c>
      <c r="AE306" s="88">
        <v>150000</v>
      </c>
      <c r="AF306" s="81" t="s">
        <v>852</v>
      </c>
      <c r="AG306" s="88">
        <v>0</v>
      </c>
      <c r="AH306" s="88">
        <v>0</v>
      </c>
      <c r="AI306" s="81" t="s">
        <v>56</v>
      </c>
      <c r="AJ306" s="88">
        <v>150000</v>
      </c>
      <c r="AK306" s="81" t="s">
        <v>852</v>
      </c>
      <c r="AL306" s="88">
        <v>0</v>
      </c>
      <c r="AM306" s="88">
        <v>0</v>
      </c>
      <c r="AN306" s="81" t="s">
        <v>56</v>
      </c>
      <c r="AO306" s="88">
        <v>150000</v>
      </c>
      <c r="AP306" s="81" t="s">
        <v>852</v>
      </c>
      <c r="AQ306" s="86">
        <f t="shared" si="8"/>
        <v>0</v>
      </c>
      <c r="AR306" s="89">
        <f t="shared" si="9"/>
        <v>1335309.25</v>
      </c>
      <c r="AS306" s="82" t="s">
        <v>60</v>
      </c>
      <c r="AT306" s="90">
        <v>0</v>
      </c>
      <c r="AU306" s="90">
        <v>0</v>
      </c>
      <c r="AV306" s="90">
        <v>0</v>
      </c>
      <c r="AW306" s="90">
        <v>0</v>
      </c>
      <c r="AX306" s="90">
        <v>0</v>
      </c>
      <c r="AY306" s="90">
        <v>0</v>
      </c>
    </row>
    <row r="307" spans="1:51" ht="63" x14ac:dyDescent="0.25">
      <c r="A307" s="79"/>
      <c r="B307" s="83" t="s">
        <v>65</v>
      </c>
      <c r="C307" s="80" t="s">
        <v>800</v>
      </c>
      <c r="D307" s="80">
        <v>2</v>
      </c>
      <c r="E307" s="80" t="s">
        <v>801</v>
      </c>
      <c r="F307" s="84" t="s">
        <v>67</v>
      </c>
      <c r="G307" s="80">
        <v>11900</v>
      </c>
      <c r="H307" s="84" t="s">
        <v>802</v>
      </c>
      <c r="I307" s="80" t="s">
        <v>56</v>
      </c>
      <c r="J307" s="80" t="s">
        <v>56</v>
      </c>
      <c r="K307" s="80" t="s">
        <v>56</v>
      </c>
      <c r="L307" s="80" t="s">
        <v>57</v>
      </c>
      <c r="M307" s="85" t="s">
        <v>803</v>
      </c>
      <c r="N307" s="83" t="s">
        <v>804</v>
      </c>
      <c r="O307" s="88">
        <v>0</v>
      </c>
      <c r="P307" s="88">
        <v>5986.78</v>
      </c>
      <c r="Q307" s="88">
        <v>0</v>
      </c>
      <c r="R307" s="86">
        <v>9000</v>
      </c>
      <c r="S307" s="88">
        <v>0</v>
      </c>
      <c r="T307" s="81" t="s">
        <v>56</v>
      </c>
      <c r="U307" s="88">
        <v>2000</v>
      </c>
      <c r="V307" s="81" t="s">
        <v>1550</v>
      </c>
      <c r="W307" s="88">
        <v>0</v>
      </c>
      <c r="X307" s="88">
        <v>0</v>
      </c>
      <c r="Y307" s="81" t="s">
        <v>56</v>
      </c>
      <c r="Z307" s="88">
        <v>1000</v>
      </c>
      <c r="AA307" s="81" t="s">
        <v>805</v>
      </c>
      <c r="AB307" s="88">
        <v>0</v>
      </c>
      <c r="AC307" s="88">
        <v>0</v>
      </c>
      <c r="AD307" s="81" t="s">
        <v>56</v>
      </c>
      <c r="AE307" s="88">
        <v>1000</v>
      </c>
      <c r="AF307" s="81" t="s">
        <v>805</v>
      </c>
      <c r="AG307" s="88">
        <v>0</v>
      </c>
      <c r="AH307" s="88">
        <v>0</v>
      </c>
      <c r="AI307" s="81" t="s">
        <v>56</v>
      </c>
      <c r="AJ307" s="88">
        <v>1000</v>
      </c>
      <c r="AK307" s="81" t="s">
        <v>805</v>
      </c>
      <c r="AL307" s="88">
        <v>0</v>
      </c>
      <c r="AM307" s="88">
        <v>0</v>
      </c>
      <c r="AN307" s="81" t="s">
        <v>56</v>
      </c>
      <c r="AO307" s="88">
        <v>0</v>
      </c>
      <c r="AP307" s="81" t="s">
        <v>56</v>
      </c>
      <c r="AQ307" s="86">
        <f t="shared" si="8"/>
        <v>0</v>
      </c>
      <c r="AR307" s="89">
        <f t="shared" si="9"/>
        <v>19986.78</v>
      </c>
      <c r="AS307" s="82" t="s">
        <v>60</v>
      </c>
      <c r="AT307" s="90">
        <v>0</v>
      </c>
      <c r="AU307" s="90">
        <v>0</v>
      </c>
      <c r="AV307" s="90">
        <v>0</v>
      </c>
      <c r="AW307" s="90">
        <v>0</v>
      </c>
      <c r="AX307" s="90">
        <v>0</v>
      </c>
      <c r="AY307" s="90">
        <v>0</v>
      </c>
    </row>
    <row r="308" spans="1:51" ht="47.25" x14ac:dyDescent="0.25">
      <c r="A308" s="79"/>
      <c r="B308" s="83" t="s">
        <v>137</v>
      </c>
      <c r="C308" s="80" t="s">
        <v>800</v>
      </c>
      <c r="D308" s="80">
        <v>1</v>
      </c>
      <c r="E308" s="80" t="s">
        <v>806</v>
      </c>
      <c r="F308" s="84" t="s">
        <v>807</v>
      </c>
      <c r="G308" s="80">
        <v>11900</v>
      </c>
      <c r="H308" s="84" t="s">
        <v>802</v>
      </c>
      <c r="I308" s="80" t="s">
        <v>56</v>
      </c>
      <c r="J308" s="80" t="s">
        <v>56</v>
      </c>
      <c r="K308" s="80" t="s">
        <v>56</v>
      </c>
      <c r="L308" s="80" t="s">
        <v>57</v>
      </c>
      <c r="M308" s="85" t="s">
        <v>808</v>
      </c>
      <c r="N308" s="83" t="s">
        <v>809</v>
      </c>
      <c r="O308" s="88">
        <v>0</v>
      </c>
      <c r="P308" s="88">
        <v>0</v>
      </c>
      <c r="Q308" s="88">
        <v>0</v>
      </c>
      <c r="R308" s="88">
        <v>0</v>
      </c>
      <c r="S308" s="88">
        <v>0</v>
      </c>
      <c r="T308" s="81" t="s">
        <v>56</v>
      </c>
      <c r="U308" s="88">
        <v>900</v>
      </c>
      <c r="V308" s="81" t="s">
        <v>1553</v>
      </c>
      <c r="W308" s="88">
        <v>0</v>
      </c>
      <c r="X308" s="88">
        <v>0</v>
      </c>
      <c r="Y308" s="81" t="s">
        <v>56</v>
      </c>
      <c r="Z308" s="88">
        <v>1000</v>
      </c>
      <c r="AA308" s="81" t="s">
        <v>805</v>
      </c>
      <c r="AB308" s="88">
        <v>0</v>
      </c>
      <c r="AC308" s="88">
        <v>0</v>
      </c>
      <c r="AD308" s="81" t="s">
        <v>56</v>
      </c>
      <c r="AE308" s="88">
        <v>1000</v>
      </c>
      <c r="AF308" s="81" t="s">
        <v>805</v>
      </c>
      <c r="AG308" s="88">
        <v>0</v>
      </c>
      <c r="AH308" s="88">
        <v>0</v>
      </c>
      <c r="AI308" s="81" t="s">
        <v>56</v>
      </c>
      <c r="AJ308" s="88">
        <v>1000</v>
      </c>
      <c r="AK308" s="81" t="s">
        <v>805</v>
      </c>
      <c r="AL308" s="88">
        <v>0</v>
      </c>
      <c r="AM308" s="88">
        <v>0</v>
      </c>
      <c r="AN308" s="81" t="s">
        <v>56</v>
      </c>
      <c r="AO308" s="88">
        <v>0</v>
      </c>
      <c r="AP308" s="81" t="s">
        <v>56</v>
      </c>
      <c r="AQ308" s="86">
        <f t="shared" si="8"/>
        <v>0</v>
      </c>
      <c r="AR308" s="89">
        <f t="shared" si="9"/>
        <v>3900</v>
      </c>
      <c r="AS308" s="82" t="s">
        <v>60</v>
      </c>
      <c r="AT308" s="90">
        <v>0</v>
      </c>
      <c r="AU308" s="90">
        <v>0</v>
      </c>
      <c r="AV308" s="90">
        <v>0</v>
      </c>
      <c r="AW308" s="90">
        <v>0</v>
      </c>
      <c r="AX308" s="90">
        <v>0</v>
      </c>
      <c r="AY308" s="90">
        <v>0</v>
      </c>
    </row>
    <row r="309" spans="1:51" ht="63" x14ac:dyDescent="0.25">
      <c r="A309" s="79"/>
      <c r="B309" s="83" t="s">
        <v>65</v>
      </c>
      <c r="C309" s="80" t="s">
        <v>800</v>
      </c>
      <c r="D309" s="80">
        <v>2</v>
      </c>
      <c r="E309" s="80" t="s">
        <v>810</v>
      </c>
      <c r="F309" s="84" t="s">
        <v>67</v>
      </c>
      <c r="G309" s="80">
        <v>12202</v>
      </c>
      <c r="H309" s="84" t="s">
        <v>811</v>
      </c>
      <c r="I309" s="83" t="s">
        <v>56</v>
      </c>
      <c r="J309" s="83" t="s">
        <v>56</v>
      </c>
      <c r="K309" s="83" t="s">
        <v>56</v>
      </c>
      <c r="L309" s="80" t="s">
        <v>57</v>
      </c>
      <c r="M309" s="65" t="s">
        <v>812</v>
      </c>
      <c r="N309" s="80" t="s">
        <v>804</v>
      </c>
      <c r="O309" s="88">
        <v>0</v>
      </c>
      <c r="P309" s="88">
        <v>5899.27</v>
      </c>
      <c r="Q309" s="88">
        <v>0</v>
      </c>
      <c r="R309" s="86">
        <v>13236.99</v>
      </c>
      <c r="S309" s="88">
        <v>0</v>
      </c>
      <c r="T309" s="81" t="s">
        <v>56</v>
      </c>
      <c r="U309" s="88">
        <v>1900</v>
      </c>
      <c r="V309" s="81" t="s">
        <v>1551</v>
      </c>
      <c r="W309" s="88">
        <v>0</v>
      </c>
      <c r="X309" s="88">
        <v>0</v>
      </c>
      <c r="Y309" s="81" t="s">
        <v>56</v>
      </c>
      <c r="Z309" s="88">
        <v>1500</v>
      </c>
      <c r="AA309" s="81" t="s">
        <v>805</v>
      </c>
      <c r="AB309" s="88">
        <v>0</v>
      </c>
      <c r="AC309" s="88">
        <v>0</v>
      </c>
      <c r="AD309" s="81" t="s">
        <v>56</v>
      </c>
      <c r="AE309" s="88">
        <v>1500</v>
      </c>
      <c r="AF309" s="81" t="s">
        <v>805</v>
      </c>
      <c r="AG309" s="88">
        <v>0</v>
      </c>
      <c r="AH309" s="88">
        <v>0</v>
      </c>
      <c r="AI309" s="81" t="s">
        <v>56</v>
      </c>
      <c r="AJ309" s="88">
        <v>1500</v>
      </c>
      <c r="AK309" s="81" t="s">
        <v>805</v>
      </c>
      <c r="AL309" s="88">
        <v>0</v>
      </c>
      <c r="AM309" s="88">
        <v>0</v>
      </c>
      <c r="AN309" s="81" t="s">
        <v>56</v>
      </c>
      <c r="AO309" s="88">
        <v>0</v>
      </c>
      <c r="AP309" s="81" t="s">
        <v>56</v>
      </c>
      <c r="AQ309" s="86">
        <f t="shared" si="8"/>
        <v>0</v>
      </c>
      <c r="AR309" s="89">
        <f t="shared" si="9"/>
        <v>25536.260000000002</v>
      </c>
      <c r="AS309" s="82" t="s">
        <v>60</v>
      </c>
      <c r="AT309" s="90">
        <v>0</v>
      </c>
      <c r="AU309" s="90">
        <v>0</v>
      </c>
      <c r="AV309" s="90">
        <v>0</v>
      </c>
      <c r="AW309" s="90">
        <v>0</v>
      </c>
      <c r="AX309" s="90">
        <v>0</v>
      </c>
      <c r="AY309" s="90">
        <v>0</v>
      </c>
    </row>
    <row r="310" spans="1:51" ht="94.5" x14ac:dyDescent="0.25">
      <c r="A310" s="79"/>
      <c r="B310" s="83" t="s">
        <v>137</v>
      </c>
      <c r="C310" s="80" t="s">
        <v>800</v>
      </c>
      <c r="D310" s="80">
        <v>2</v>
      </c>
      <c r="E310" s="80" t="s">
        <v>813</v>
      </c>
      <c r="F310" s="84" t="s">
        <v>54</v>
      </c>
      <c r="G310" s="80">
        <v>12202</v>
      </c>
      <c r="H310" s="84" t="s">
        <v>811</v>
      </c>
      <c r="I310" s="80" t="s">
        <v>56</v>
      </c>
      <c r="J310" s="80" t="s">
        <v>56</v>
      </c>
      <c r="K310" s="80" t="s">
        <v>56</v>
      </c>
      <c r="L310" s="80" t="s">
        <v>57</v>
      </c>
      <c r="M310" s="85" t="s">
        <v>1499</v>
      </c>
      <c r="N310" s="83" t="s">
        <v>809</v>
      </c>
      <c r="O310" s="86">
        <v>0</v>
      </c>
      <c r="P310" s="86">
        <v>914.85</v>
      </c>
      <c r="Q310" s="86">
        <v>0</v>
      </c>
      <c r="R310" s="86">
        <v>0</v>
      </c>
      <c r="S310" s="88">
        <v>0</v>
      </c>
      <c r="T310" s="81" t="s">
        <v>56</v>
      </c>
      <c r="U310" s="88">
        <v>4200</v>
      </c>
      <c r="V310" s="81" t="s">
        <v>814</v>
      </c>
      <c r="W310" s="88">
        <v>0</v>
      </c>
      <c r="X310" s="88">
        <v>0</v>
      </c>
      <c r="Y310" s="81" t="s">
        <v>56</v>
      </c>
      <c r="Z310" s="88">
        <v>3300</v>
      </c>
      <c r="AA310" s="81" t="s">
        <v>815</v>
      </c>
      <c r="AB310" s="88">
        <v>0</v>
      </c>
      <c r="AC310" s="88">
        <v>0</v>
      </c>
      <c r="AD310" s="81" t="s">
        <v>56</v>
      </c>
      <c r="AE310" s="88">
        <v>4900</v>
      </c>
      <c r="AF310" s="81" t="s">
        <v>816</v>
      </c>
      <c r="AG310" s="88">
        <v>0</v>
      </c>
      <c r="AH310" s="88">
        <v>0</v>
      </c>
      <c r="AI310" s="81" t="s">
        <v>56</v>
      </c>
      <c r="AJ310" s="88">
        <v>3700</v>
      </c>
      <c r="AK310" s="81" t="s">
        <v>817</v>
      </c>
      <c r="AL310" s="88">
        <v>0</v>
      </c>
      <c r="AM310" s="88">
        <v>0</v>
      </c>
      <c r="AN310" s="81" t="s">
        <v>56</v>
      </c>
      <c r="AO310" s="88">
        <v>0</v>
      </c>
      <c r="AP310" s="81" t="s">
        <v>56</v>
      </c>
      <c r="AQ310" s="86">
        <f t="shared" si="8"/>
        <v>0</v>
      </c>
      <c r="AR310" s="89">
        <f t="shared" si="9"/>
        <v>17014.849999999999</v>
      </c>
      <c r="AS310" s="82" t="s">
        <v>60</v>
      </c>
      <c r="AT310" s="90">
        <v>0</v>
      </c>
      <c r="AU310" s="90">
        <v>0</v>
      </c>
      <c r="AV310" s="90">
        <v>0</v>
      </c>
      <c r="AW310" s="90">
        <v>0</v>
      </c>
      <c r="AX310" s="90">
        <v>0</v>
      </c>
      <c r="AY310" s="90">
        <v>0</v>
      </c>
    </row>
    <row r="311" spans="1:51" ht="78.75" x14ac:dyDescent="0.25">
      <c r="A311" s="79"/>
      <c r="B311" s="83" t="s">
        <v>70</v>
      </c>
      <c r="C311" s="80" t="s">
        <v>800</v>
      </c>
      <c r="D311" s="80">
        <v>1</v>
      </c>
      <c r="E311" s="80" t="s">
        <v>818</v>
      </c>
      <c r="F311" s="84" t="s">
        <v>1465</v>
      </c>
      <c r="G311" s="80">
        <v>12202</v>
      </c>
      <c r="H311" s="84" t="s">
        <v>811</v>
      </c>
      <c r="I311" s="80" t="s">
        <v>56</v>
      </c>
      <c r="J311" s="80" t="s">
        <v>56</v>
      </c>
      <c r="K311" s="80" t="s">
        <v>56</v>
      </c>
      <c r="L311" s="80" t="s">
        <v>166</v>
      </c>
      <c r="M311" s="85" t="s">
        <v>819</v>
      </c>
      <c r="N311" s="83" t="s">
        <v>1466</v>
      </c>
      <c r="O311" s="88">
        <v>0</v>
      </c>
      <c r="P311" s="88">
        <v>1904</v>
      </c>
      <c r="Q311" s="88">
        <v>0</v>
      </c>
      <c r="R311" s="88">
        <v>0</v>
      </c>
      <c r="S311" s="88">
        <v>0</v>
      </c>
      <c r="T311" s="81" t="s">
        <v>56</v>
      </c>
      <c r="U311" s="88">
        <v>3000</v>
      </c>
      <c r="V311" s="81" t="s">
        <v>820</v>
      </c>
      <c r="W311" s="88">
        <v>0</v>
      </c>
      <c r="X311" s="88">
        <v>0</v>
      </c>
      <c r="Y311" s="81" t="s">
        <v>56</v>
      </c>
      <c r="Z311" s="88">
        <v>800</v>
      </c>
      <c r="AA311" s="81" t="s">
        <v>821</v>
      </c>
      <c r="AB311" s="88">
        <v>0</v>
      </c>
      <c r="AC311" s="88">
        <v>0</v>
      </c>
      <c r="AD311" s="81" t="s">
        <v>56</v>
      </c>
      <c r="AE311" s="88">
        <v>800</v>
      </c>
      <c r="AF311" s="81" t="s">
        <v>805</v>
      </c>
      <c r="AG311" s="88">
        <v>0</v>
      </c>
      <c r="AH311" s="88">
        <v>0</v>
      </c>
      <c r="AI311" s="81" t="s">
        <v>56</v>
      </c>
      <c r="AJ311" s="88">
        <v>800</v>
      </c>
      <c r="AK311" s="81" t="s">
        <v>805</v>
      </c>
      <c r="AL311" s="88">
        <v>0</v>
      </c>
      <c r="AM311" s="88">
        <v>0</v>
      </c>
      <c r="AN311" s="81" t="s">
        <v>56</v>
      </c>
      <c r="AO311" s="88">
        <v>0</v>
      </c>
      <c r="AP311" s="81" t="s">
        <v>56</v>
      </c>
      <c r="AQ311" s="86">
        <f t="shared" si="8"/>
        <v>0</v>
      </c>
      <c r="AR311" s="89">
        <f t="shared" si="9"/>
        <v>7304</v>
      </c>
      <c r="AS311" s="82" t="s">
        <v>60</v>
      </c>
      <c r="AT311" s="90">
        <v>0</v>
      </c>
      <c r="AU311" s="90">
        <v>0</v>
      </c>
      <c r="AV311" s="90">
        <v>0</v>
      </c>
      <c r="AW311" s="90">
        <v>0</v>
      </c>
      <c r="AX311" s="90">
        <v>0</v>
      </c>
      <c r="AY311" s="90">
        <v>0</v>
      </c>
    </row>
    <row r="312" spans="1:51" ht="47.25" x14ac:dyDescent="0.25">
      <c r="A312" s="79"/>
      <c r="B312" s="83" t="s">
        <v>137</v>
      </c>
      <c r="C312" s="80" t="s">
        <v>800</v>
      </c>
      <c r="D312" s="80">
        <v>1</v>
      </c>
      <c r="E312" s="80" t="s">
        <v>822</v>
      </c>
      <c r="F312" s="84" t="s">
        <v>54</v>
      </c>
      <c r="G312" s="80">
        <v>12206</v>
      </c>
      <c r="H312" s="84" t="s">
        <v>823</v>
      </c>
      <c r="I312" s="80" t="s">
        <v>56</v>
      </c>
      <c r="J312" s="80" t="s">
        <v>56</v>
      </c>
      <c r="K312" s="80" t="s">
        <v>56</v>
      </c>
      <c r="L312" s="80" t="s">
        <v>57</v>
      </c>
      <c r="M312" s="85" t="s">
        <v>824</v>
      </c>
      <c r="N312" s="83" t="s">
        <v>809</v>
      </c>
      <c r="O312" s="88">
        <v>0</v>
      </c>
      <c r="P312" s="88">
        <v>0</v>
      </c>
      <c r="Q312" s="88">
        <v>0</v>
      </c>
      <c r="R312" s="88">
        <v>0</v>
      </c>
      <c r="S312" s="88">
        <v>0</v>
      </c>
      <c r="T312" s="81" t="s">
        <v>56</v>
      </c>
      <c r="U312" s="88">
        <v>500</v>
      </c>
      <c r="V312" s="81" t="s">
        <v>825</v>
      </c>
      <c r="W312" s="88">
        <v>0</v>
      </c>
      <c r="X312" s="88">
        <v>0</v>
      </c>
      <c r="Y312" s="81" t="s">
        <v>56</v>
      </c>
      <c r="Z312" s="88">
        <v>0</v>
      </c>
      <c r="AA312" s="81" t="s">
        <v>56</v>
      </c>
      <c r="AB312" s="88">
        <v>0</v>
      </c>
      <c r="AC312" s="88">
        <v>0</v>
      </c>
      <c r="AD312" s="81" t="s">
        <v>56</v>
      </c>
      <c r="AE312" s="88">
        <v>0</v>
      </c>
      <c r="AF312" s="81" t="s">
        <v>56</v>
      </c>
      <c r="AG312" s="88">
        <v>0</v>
      </c>
      <c r="AH312" s="88">
        <v>0</v>
      </c>
      <c r="AI312" s="81" t="s">
        <v>56</v>
      </c>
      <c r="AJ312" s="88">
        <v>0</v>
      </c>
      <c r="AK312" s="81" t="s">
        <v>56</v>
      </c>
      <c r="AL312" s="88">
        <v>0</v>
      </c>
      <c r="AM312" s="88">
        <v>0</v>
      </c>
      <c r="AN312" s="81" t="s">
        <v>56</v>
      </c>
      <c r="AO312" s="88">
        <v>0</v>
      </c>
      <c r="AP312" s="81" t="s">
        <v>56</v>
      </c>
      <c r="AQ312" s="86">
        <f t="shared" si="8"/>
        <v>0</v>
      </c>
      <c r="AR312" s="89">
        <f t="shared" si="9"/>
        <v>500</v>
      </c>
      <c r="AS312" s="82" t="s">
        <v>60</v>
      </c>
      <c r="AT312" s="90">
        <v>0</v>
      </c>
      <c r="AU312" s="90">
        <v>0</v>
      </c>
      <c r="AV312" s="90">
        <v>0</v>
      </c>
      <c r="AW312" s="90">
        <v>0</v>
      </c>
      <c r="AX312" s="90">
        <v>0</v>
      </c>
      <c r="AY312" s="90">
        <v>0</v>
      </c>
    </row>
    <row r="313" spans="1:51" ht="63" x14ac:dyDescent="0.25">
      <c r="A313" s="79"/>
      <c r="B313" s="83" t="s">
        <v>65</v>
      </c>
      <c r="C313" s="80" t="s">
        <v>800</v>
      </c>
      <c r="D313" s="80">
        <v>3</v>
      </c>
      <c r="E313" s="80" t="s">
        <v>826</v>
      </c>
      <c r="F313" s="84" t="s">
        <v>67</v>
      </c>
      <c r="G313" s="80">
        <v>12303</v>
      </c>
      <c r="H313" s="84" t="s">
        <v>827</v>
      </c>
      <c r="I313" s="80" t="s">
        <v>56</v>
      </c>
      <c r="J313" s="80" t="s">
        <v>56</v>
      </c>
      <c r="K313" s="80" t="s">
        <v>56</v>
      </c>
      <c r="L313" s="80" t="s">
        <v>57</v>
      </c>
      <c r="M313" s="85" t="s">
        <v>828</v>
      </c>
      <c r="N313" s="83" t="s">
        <v>804</v>
      </c>
      <c r="O313" s="88">
        <v>0</v>
      </c>
      <c r="P313" s="88">
        <v>4136.79</v>
      </c>
      <c r="Q313" s="88">
        <v>0</v>
      </c>
      <c r="R313" s="86">
        <v>3000</v>
      </c>
      <c r="S313" s="88">
        <v>0</v>
      </c>
      <c r="T313" s="81" t="s">
        <v>56</v>
      </c>
      <c r="U313" s="88">
        <v>500</v>
      </c>
      <c r="V313" s="81" t="s">
        <v>1552</v>
      </c>
      <c r="W313" s="88">
        <v>0</v>
      </c>
      <c r="X313" s="88">
        <v>0</v>
      </c>
      <c r="Y313" s="81" t="s">
        <v>56</v>
      </c>
      <c r="Z313" s="88">
        <v>1000</v>
      </c>
      <c r="AA313" s="81" t="s">
        <v>805</v>
      </c>
      <c r="AB313" s="88">
        <v>0</v>
      </c>
      <c r="AC313" s="88">
        <v>0</v>
      </c>
      <c r="AD313" s="81" t="s">
        <v>56</v>
      </c>
      <c r="AE313" s="88">
        <v>1000</v>
      </c>
      <c r="AF313" s="81" t="s">
        <v>805</v>
      </c>
      <c r="AG313" s="88">
        <v>0</v>
      </c>
      <c r="AH313" s="88">
        <v>0</v>
      </c>
      <c r="AI313" s="81" t="s">
        <v>56</v>
      </c>
      <c r="AJ313" s="88">
        <v>1000</v>
      </c>
      <c r="AK313" s="81" t="s">
        <v>805</v>
      </c>
      <c r="AL313" s="88">
        <v>0</v>
      </c>
      <c r="AM313" s="88">
        <v>0</v>
      </c>
      <c r="AN313" s="81" t="s">
        <v>56</v>
      </c>
      <c r="AO313" s="88">
        <v>0</v>
      </c>
      <c r="AP313" s="81" t="s">
        <v>56</v>
      </c>
      <c r="AQ313" s="86">
        <f t="shared" si="8"/>
        <v>0</v>
      </c>
      <c r="AR313" s="89">
        <f t="shared" si="9"/>
        <v>10636.79</v>
      </c>
      <c r="AS313" s="82" t="s">
        <v>60</v>
      </c>
      <c r="AT313" s="90">
        <v>0</v>
      </c>
      <c r="AU313" s="90">
        <v>0</v>
      </c>
      <c r="AV313" s="90">
        <v>0</v>
      </c>
      <c r="AW313" s="90">
        <v>0</v>
      </c>
      <c r="AX313" s="90">
        <v>0</v>
      </c>
      <c r="AY313" s="90">
        <v>0</v>
      </c>
    </row>
    <row r="314" spans="1:51" ht="31.5" x14ac:dyDescent="0.25">
      <c r="A314" s="79"/>
      <c r="B314" s="83" t="s">
        <v>87</v>
      </c>
      <c r="C314" s="80" t="s">
        <v>800</v>
      </c>
      <c r="D314" s="80">
        <v>3</v>
      </c>
      <c r="E314" s="80" t="s">
        <v>832</v>
      </c>
      <c r="F314" s="84" t="s">
        <v>833</v>
      </c>
      <c r="G314" s="80">
        <v>12303</v>
      </c>
      <c r="H314" s="84" t="s">
        <v>827</v>
      </c>
      <c r="I314" s="80" t="s">
        <v>56</v>
      </c>
      <c r="J314" s="80" t="s">
        <v>56</v>
      </c>
      <c r="K314" s="80" t="s">
        <v>56</v>
      </c>
      <c r="L314" s="80" t="s">
        <v>733</v>
      </c>
      <c r="M314" s="85" t="s">
        <v>834</v>
      </c>
      <c r="N314" s="83" t="s">
        <v>835</v>
      </c>
      <c r="O314" s="88">
        <v>0</v>
      </c>
      <c r="P314" s="88">
        <v>87672.42</v>
      </c>
      <c r="Q314" s="88">
        <v>0</v>
      </c>
      <c r="R314" s="86">
        <v>71518.429999999993</v>
      </c>
      <c r="S314" s="88">
        <v>0</v>
      </c>
      <c r="T314" s="81" t="s">
        <v>56</v>
      </c>
      <c r="U314" s="88">
        <v>300000</v>
      </c>
      <c r="V314" s="81" t="s">
        <v>836</v>
      </c>
      <c r="W314" s="88">
        <v>0</v>
      </c>
      <c r="X314" s="88">
        <v>0</v>
      </c>
      <c r="Y314" s="81" t="s">
        <v>56</v>
      </c>
      <c r="Z314" s="88">
        <v>0</v>
      </c>
      <c r="AA314" s="81" t="s">
        <v>56</v>
      </c>
      <c r="AB314" s="88">
        <v>0</v>
      </c>
      <c r="AC314" s="88">
        <v>0</v>
      </c>
      <c r="AD314" s="81" t="s">
        <v>56</v>
      </c>
      <c r="AE314" s="88">
        <v>0</v>
      </c>
      <c r="AF314" s="81" t="s">
        <v>56</v>
      </c>
      <c r="AG314" s="88">
        <v>0</v>
      </c>
      <c r="AH314" s="88">
        <v>0</v>
      </c>
      <c r="AI314" s="81" t="s">
        <v>56</v>
      </c>
      <c r="AJ314" s="88">
        <v>0</v>
      </c>
      <c r="AK314" s="81" t="s">
        <v>56</v>
      </c>
      <c r="AL314" s="88">
        <v>0</v>
      </c>
      <c r="AM314" s="88">
        <v>0</v>
      </c>
      <c r="AN314" s="81" t="s">
        <v>56</v>
      </c>
      <c r="AO314" s="88">
        <v>0</v>
      </c>
      <c r="AP314" s="81" t="s">
        <v>56</v>
      </c>
      <c r="AQ314" s="86">
        <f t="shared" si="8"/>
        <v>0</v>
      </c>
      <c r="AR314" s="89">
        <f t="shared" si="9"/>
        <v>459190.85</v>
      </c>
      <c r="AS314" s="82" t="s">
        <v>60</v>
      </c>
      <c r="AT314" s="90">
        <v>0</v>
      </c>
      <c r="AU314" s="90">
        <v>0</v>
      </c>
      <c r="AV314" s="90">
        <v>0</v>
      </c>
      <c r="AW314" s="90">
        <v>0</v>
      </c>
      <c r="AX314" s="90">
        <v>0</v>
      </c>
      <c r="AY314" s="90">
        <v>0</v>
      </c>
    </row>
    <row r="315" spans="1:51" ht="47.25" x14ac:dyDescent="0.25">
      <c r="A315" s="79"/>
      <c r="B315" s="83" t="s">
        <v>137</v>
      </c>
      <c r="C315" s="80" t="s">
        <v>800</v>
      </c>
      <c r="D315" s="80">
        <v>2</v>
      </c>
      <c r="E315" s="80" t="s">
        <v>829</v>
      </c>
      <c r="F315" s="84" t="s">
        <v>54</v>
      </c>
      <c r="G315" s="80">
        <v>12303</v>
      </c>
      <c r="H315" s="84" t="s">
        <v>827</v>
      </c>
      <c r="I315" s="80" t="s">
        <v>56</v>
      </c>
      <c r="J315" s="80" t="s">
        <v>56</v>
      </c>
      <c r="K315" s="80" t="s">
        <v>56</v>
      </c>
      <c r="L315" s="80" t="s">
        <v>57</v>
      </c>
      <c r="M315" s="85" t="s">
        <v>830</v>
      </c>
      <c r="N315" s="83" t="s">
        <v>809</v>
      </c>
      <c r="O315" s="88">
        <v>0</v>
      </c>
      <c r="P315" s="88">
        <v>0</v>
      </c>
      <c r="Q315" s="88">
        <v>0</v>
      </c>
      <c r="R315" s="88">
        <v>0</v>
      </c>
      <c r="S315" s="88">
        <v>0</v>
      </c>
      <c r="T315" s="81" t="s">
        <v>56</v>
      </c>
      <c r="U315" s="88">
        <v>3000</v>
      </c>
      <c r="V315" s="81" t="s">
        <v>831</v>
      </c>
      <c r="W315" s="88">
        <v>0</v>
      </c>
      <c r="X315" s="88">
        <v>0</v>
      </c>
      <c r="Y315" s="81" t="s">
        <v>56</v>
      </c>
      <c r="Z315" s="88">
        <v>0</v>
      </c>
      <c r="AA315" s="81" t="s">
        <v>56</v>
      </c>
      <c r="AB315" s="88">
        <v>0</v>
      </c>
      <c r="AC315" s="88">
        <v>0</v>
      </c>
      <c r="AD315" s="81" t="s">
        <v>56</v>
      </c>
      <c r="AE315" s="88">
        <v>3000</v>
      </c>
      <c r="AF315" s="81" t="s">
        <v>805</v>
      </c>
      <c r="AG315" s="88">
        <v>0</v>
      </c>
      <c r="AH315" s="88">
        <v>0</v>
      </c>
      <c r="AI315" s="81" t="s">
        <v>56</v>
      </c>
      <c r="AJ315" s="88">
        <v>0</v>
      </c>
      <c r="AK315" s="81" t="s">
        <v>56</v>
      </c>
      <c r="AL315" s="88">
        <v>0</v>
      </c>
      <c r="AM315" s="88">
        <v>0</v>
      </c>
      <c r="AN315" s="81" t="s">
        <v>56</v>
      </c>
      <c r="AO315" s="88">
        <v>0</v>
      </c>
      <c r="AP315" s="81" t="s">
        <v>56</v>
      </c>
      <c r="AQ315" s="86">
        <f t="shared" si="8"/>
        <v>0</v>
      </c>
      <c r="AR315" s="89">
        <f t="shared" si="9"/>
        <v>6000</v>
      </c>
      <c r="AS315" s="82" t="s">
        <v>60</v>
      </c>
      <c r="AT315" s="90">
        <v>0</v>
      </c>
      <c r="AU315" s="90">
        <v>0</v>
      </c>
      <c r="AV315" s="90">
        <v>0</v>
      </c>
      <c r="AW315" s="90">
        <v>0</v>
      </c>
      <c r="AX315" s="90">
        <v>0</v>
      </c>
      <c r="AY315" s="90">
        <v>0</v>
      </c>
    </row>
    <row r="316" spans="1:51" ht="31.5" x14ac:dyDescent="0.25">
      <c r="A316" s="79"/>
      <c r="B316" s="83" t="s">
        <v>51</v>
      </c>
      <c r="C316" s="80" t="s">
        <v>800</v>
      </c>
      <c r="D316" s="80">
        <v>4</v>
      </c>
      <c r="E316" s="80" t="s">
        <v>842</v>
      </c>
      <c r="F316" s="84" t="s">
        <v>191</v>
      </c>
      <c r="G316" s="80">
        <v>12303</v>
      </c>
      <c r="H316" s="84" t="s">
        <v>827</v>
      </c>
      <c r="I316" s="80" t="s">
        <v>56</v>
      </c>
      <c r="J316" s="80" t="s">
        <v>56</v>
      </c>
      <c r="K316" s="80" t="s">
        <v>56</v>
      </c>
      <c r="L316" s="80" t="s">
        <v>166</v>
      </c>
      <c r="M316" s="85" t="s">
        <v>843</v>
      </c>
      <c r="N316" s="83" t="s">
        <v>191</v>
      </c>
      <c r="O316" s="88">
        <v>0</v>
      </c>
      <c r="P316" s="88">
        <v>2499</v>
      </c>
      <c r="Q316" s="88">
        <v>0</v>
      </c>
      <c r="R316" s="88">
        <v>0</v>
      </c>
      <c r="S316" s="88">
        <v>0</v>
      </c>
      <c r="T316" s="81" t="s">
        <v>56</v>
      </c>
      <c r="U316" s="88">
        <v>1200</v>
      </c>
      <c r="V316" s="81" t="s">
        <v>844</v>
      </c>
      <c r="W316" s="88">
        <v>0</v>
      </c>
      <c r="X316" s="88">
        <v>0</v>
      </c>
      <c r="Y316" s="81" t="s">
        <v>56</v>
      </c>
      <c r="Z316" s="88">
        <v>600</v>
      </c>
      <c r="AA316" s="81" t="s">
        <v>845</v>
      </c>
      <c r="AB316" s="88">
        <v>0</v>
      </c>
      <c r="AC316" s="88">
        <v>0</v>
      </c>
      <c r="AD316" s="81" t="s">
        <v>56</v>
      </c>
      <c r="AE316" s="88">
        <v>600</v>
      </c>
      <c r="AF316" s="81" t="s">
        <v>805</v>
      </c>
      <c r="AG316" s="88">
        <v>0</v>
      </c>
      <c r="AH316" s="88">
        <v>0</v>
      </c>
      <c r="AI316" s="81" t="s">
        <v>56</v>
      </c>
      <c r="AJ316" s="88">
        <v>600</v>
      </c>
      <c r="AK316" s="81" t="s">
        <v>805</v>
      </c>
      <c r="AL316" s="88">
        <v>0</v>
      </c>
      <c r="AM316" s="88">
        <v>0</v>
      </c>
      <c r="AN316" s="81" t="s">
        <v>56</v>
      </c>
      <c r="AO316" s="88">
        <v>0</v>
      </c>
      <c r="AP316" s="81" t="s">
        <v>56</v>
      </c>
      <c r="AQ316" s="86">
        <f t="shared" si="8"/>
        <v>0</v>
      </c>
      <c r="AR316" s="89">
        <f t="shared" si="9"/>
        <v>5499</v>
      </c>
      <c r="AS316" s="82" t="s">
        <v>60</v>
      </c>
      <c r="AT316" s="90">
        <v>0</v>
      </c>
      <c r="AU316" s="90">
        <v>0</v>
      </c>
      <c r="AV316" s="90">
        <v>0</v>
      </c>
      <c r="AW316" s="90">
        <v>0</v>
      </c>
      <c r="AX316" s="90">
        <v>0</v>
      </c>
      <c r="AY316" s="90">
        <v>0</v>
      </c>
    </row>
    <row r="317" spans="1:51" ht="31.5" x14ac:dyDescent="0.25">
      <c r="A317" s="79"/>
      <c r="B317" s="83" t="s">
        <v>70</v>
      </c>
      <c r="C317" s="80" t="s">
        <v>800</v>
      </c>
      <c r="D317" s="80">
        <v>3</v>
      </c>
      <c r="E317" s="80" t="s">
        <v>837</v>
      </c>
      <c r="F317" s="84" t="s">
        <v>838</v>
      </c>
      <c r="G317" s="80">
        <v>12303</v>
      </c>
      <c r="H317" s="84" t="s">
        <v>827</v>
      </c>
      <c r="I317" s="80" t="s">
        <v>56</v>
      </c>
      <c r="J317" s="80" t="s">
        <v>56</v>
      </c>
      <c r="K317" s="80" t="s">
        <v>56</v>
      </c>
      <c r="L317" s="80" t="s">
        <v>733</v>
      </c>
      <c r="M317" s="85" t="s">
        <v>839</v>
      </c>
      <c r="N317" s="83" t="s">
        <v>840</v>
      </c>
      <c r="O317" s="88">
        <v>0</v>
      </c>
      <c r="P317" s="88">
        <v>0</v>
      </c>
      <c r="Q317" s="88">
        <v>0</v>
      </c>
      <c r="R317" s="88">
        <v>3331.57</v>
      </c>
      <c r="S317" s="88">
        <v>0</v>
      </c>
      <c r="T317" s="81" t="s">
        <v>56</v>
      </c>
      <c r="U317" s="88">
        <v>3000</v>
      </c>
      <c r="V317" s="81" t="s">
        <v>841</v>
      </c>
      <c r="W317" s="88">
        <v>0</v>
      </c>
      <c r="X317" s="88">
        <v>0</v>
      </c>
      <c r="Y317" s="81" t="s">
        <v>56</v>
      </c>
      <c r="Z317" s="88">
        <v>0</v>
      </c>
      <c r="AA317" s="81" t="s">
        <v>56</v>
      </c>
      <c r="AB317" s="88">
        <v>0</v>
      </c>
      <c r="AC317" s="88">
        <v>0</v>
      </c>
      <c r="AD317" s="81" t="s">
        <v>56</v>
      </c>
      <c r="AE317" s="88">
        <v>0</v>
      </c>
      <c r="AF317" s="81" t="s">
        <v>56</v>
      </c>
      <c r="AG317" s="88">
        <v>0</v>
      </c>
      <c r="AH317" s="88">
        <v>0</v>
      </c>
      <c r="AI317" s="81" t="s">
        <v>56</v>
      </c>
      <c r="AJ317" s="88">
        <v>0</v>
      </c>
      <c r="AK317" s="81" t="s">
        <v>56</v>
      </c>
      <c r="AL317" s="88">
        <v>0</v>
      </c>
      <c r="AM317" s="88">
        <v>0</v>
      </c>
      <c r="AN317" s="81" t="s">
        <v>56</v>
      </c>
      <c r="AO317" s="88">
        <v>0</v>
      </c>
      <c r="AP317" s="81" t="s">
        <v>56</v>
      </c>
      <c r="AQ317" s="86">
        <f t="shared" si="8"/>
        <v>0</v>
      </c>
      <c r="AR317" s="89">
        <f t="shared" si="9"/>
        <v>6331.57</v>
      </c>
      <c r="AS317" s="82" t="s">
        <v>60</v>
      </c>
      <c r="AT317" s="90">
        <v>0</v>
      </c>
      <c r="AU317" s="90">
        <v>0</v>
      </c>
      <c r="AV317" s="90">
        <v>0</v>
      </c>
      <c r="AW317" s="90">
        <v>0</v>
      </c>
      <c r="AX317" s="90">
        <v>0</v>
      </c>
      <c r="AY317" s="90">
        <v>0</v>
      </c>
    </row>
    <row r="318" spans="1:51" ht="31.5" customHeight="1" x14ac:dyDescent="0.25">
      <c r="A318" s="79"/>
      <c r="B318" s="83" t="s">
        <v>137</v>
      </c>
      <c r="C318" s="80" t="s">
        <v>338</v>
      </c>
      <c r="D318" s="80"/>
      <c r="E318" s="80" t="s">
        <v>1559</v>
      </c>
      <c r="F318" s="84" t="s">
        <v>191</v>
      </c>
      <c r="G318" s="80" t="s">
        <v>1560</v>
      </c>
      <c r="H318" s="84" t="s">
        <v>1154</v>
      </c>
      <c r="I318" s="80" t="s">
        <v>56</v>
      </c>
      <c r="J318" s="80" t="s">
        <v>56</v>
      </c>
      <c r="K318" s="80" t="s">
        <v>56</v>
      </c>
      <c r="L318" s="80" t="s">
        <v>166</v>
      </c>
      <c r="M318" s="65" t="s">
        <v>1561</v>
      </c>
      <c r="N318" s="80" t="s">
        <v>191</v>
      </c>
      <c r="O318" s="88">
        <v>0</v>
      </c>
      <c r="P318" s="88">
        <v>30669.86</v>
      </c>
      <c r="Q318" s="88">
        <v>0</v>
      </c>
      <c r="R318" s="88">
        <v>29979.7</v>
      </c>
      <c r="S318" s="88">
        <v>0</v>
      </c>
      <c r="T318" s="81" t="s">
        <v>56</v>
      </c>
      <c r="U318" s="88">
        <v>0</v>
      </c>
      <c r="V318" s="81" t="s">
        <v>56</v>
      </c>
      <c r="W318" s="88">
        <v>0</v>
      </c>
      <c r="X318" s="88">
        <v>0</v>
      </c>
      <c r="Y318" s="81" t="s">
        <v>56</v>
      </c>
      <c r="Z318" s="88">
        <v>2500</v>
      </c>
      <c r="AA318" s="81" t="s">
        <v>1562</v>
      </c>
      <c r="AB318" s="88">
        <v>0</v>
      </c>
      <c r="AC318" s="88">
        <v>0</v>
      </c>
      <c r="AD318" s="81" t="s">
        <v>56</v>
      </c>
      <c r="AE318" s="88">
        <v>0</v>
      </c>
      <c r="AF318" s="81" t="s">
        <v>56</v>
      </c>
      <c r="AG318" s="88">
        <v>0</v>
      </c>
      <c r="AH318" s="88">
        <v>0</v>
      </c>
      <c r="AI318" s="81" t="s">
        <v>56</v>
      </c>
      <c r="AJ318" s="88">
        <v>0</v>
      </c>
      <c r="AK318" s="81" t="s">
        <v>56</v>
      </c>
      <c r="AL318" s="88">
        <v>0</v>
      </c>
      <c r="AM318" s="88">
        <v>0</v>
      </c>
      <c r="AN318" s="81" t="s">
        <v>56</v>
      </c>
      <c r="AO318" s="88">
        <v>0</v>
      </c>
      <c r="AP318" s="81" t="s">
        <v>56</v>
      </c>
      <c r="AQ318" s="86">
        <f t="shared" ref="AQ318:AQ319" si="10">O318+Q318+S318+X318+AC318+AH318+AM318</f>
        <v>0</v>
      </c>
      <c r="AR318" s="89">
        <f t="shared" ref="AR318:AR319" si="11">P318+R318+U318+W318+Z318+AB318+AE318+AG318+AJ318+AL318+AO318</f>
        <v>63149.56</v>
      </c>
      <c r="AS318" s="82" t="s">
        <v>60</v>
      </c>
      <c r="AT318" s="90">
        <v>0</v>
      </c>
      <c r="AU318" s="90">
        <v>0</v>
      </c>
      <c r="AV318" s="90">
        <v>0</v>
      </c>
      <c r="AW318" s="90">
        <v>0</v>
      </c>
      <c r="AX318" s="90">
        <v>0</v>
      </c>
      <c r="AY318" s="90">
        <v>0</v>
      </c>
    </row>
    <row r="319" spans="1:51" ht="47.25" x14ac:dyDescent="0.25">
      <c r="B319" s="74" t="s">
        <v>200</v>
      </c>
      <c r="C319" s="75" t="s">
        <v>201</v>
      </c>
      <c r="D319" s="75" t="s">
        <v>52</v>
      </c>
      <c r="E319" s="74" t="s">
        <v>240</v>
      </c>
      <c r="F319" s="76" t="s">
        <v>224</v>
      </c>
      <c r="G319" s="75" t="s">
        <v>1555</v>
      </c>
      <c r="H319" s="76" t="s">
        <v>207</v>
      </c>
      <c r="I319" s="74" t="s">
        <v>1568</v>
      </c>
      <c r="J319" s="74" t="s">
        <v>1569</v>
      </c>
      <c r="K319" s="74" t="s">
        <v>1570</v>
      </c>
      <c r="L319" s="75" t="s">
        <v>56</v>
      </c>
      <c r="M319" s="75" t="s">
        <v>56</v>
      </c>
      <c r="N319" s="75" t="s">
        <v>56</v>
      </c>
      <c r="O319" s="86">
        <v>0</v>
      </c>
      <c r="P319" s="86">
        <v>0</v>
      </c>
      <c r="Q319" s="86">
        <v>0</v>
      </c>
      <c r="R319" s="86">
        <v>0</v>
      </c>
      <c r="S319" s="86">
        <v>400000</v>
      </c>
      <c r="T319" s="77" t="s">
        <v>1571</v>
      </c>
      <c r="U319" s="86">
        <v>0</v>
      </c>
      <c r="V319" s="77" t="s">
        <v>56</v>
      </c>
      <c r="W319" s="86">
        <v>0</v>
      </c>
      <c r="X319" s="86">
        <v>0</v>
      </c>
      <c r="Y319" s="77" t="s">
        <v>56</v>
      </c>
      <c r="Z319" s="86">
        <v>0</v>
      </c>
      <c r="AA319" s="77" t="s">
        <v>56</v>
      </c>
      <c r="AB319" s="86">
        <v>0</v>
      </c>
      <c r="AC319" s="86">
        <v>0</v>
      </c>
      <c r="AD319" s="77" t="s">
        <v>56</v>
      </c>
      <c r="AE319" s="86">
        <v>0</v>
      </c>
      <c r="AF319" s="77" t="s">
        <v>56</v>
      </c>
      <c r="AG319" s="86">
        <v>0</v>
      </c>
      <c r="AH319" s="86">
        <v>0</v>
      </c>
      <c r="AI319" s="77" t="s">
        <v>56</v>
      </c>
      <c r="AJ319" s="86">
        <v>0</v>
      </c>
      <c r="AK319" s="77" t="s">
        <v>56</v>
      </c>
      <c r="AL319" s="86">
        <v>0</v>
      </c>
      <c r="AM319" s="86">
        <v>0</v>
      </c>
      <c r="AN319" s="77" t="s">
        <v>56</v>
      </c>
      <c r="AO319" s="86">
        <v>0</v>
      </c>
      <c r="AP319" s="77" t="s">
        <v>56</v>
      </c>
      <c r="AQ319" s="86">
        <f t="shared" si="10"/>
        <v>400000</v>
      </c>
      <c r="AR319" s="89">
        <f t="shared" si="11"/>
        <v>0</v>
      </c>
      <c r="AS319" s="109" t="s">
        <v>60</v>
      </c>
      <c r="AT319" s="111">
        <v>0</v>
      </c>
      <c r="AU319" s="111">
        <v>0</v>
      </c>
      <c r="AV319" s="111">
        <v>0</v>
      </c>
      <c r="AW319" s="111">
        <v>0</v>
      </c>
      <c r="AX319" s="111">
        <v>0</v>
      </c>
      <c r="AY319" s="111">
        <v>0</v>
      </c>
    </row>
    <row r="320" spans="1:51" ht="31.5" x14ac:dyDescent="0.25">
      <c r="B320" s="74" t="s">
        <v>200</v>
      </c>
      <c r="C320" s="75" t="s">
        <v>201</v>
      </c>
      <c r="D320" s="75" t="s">
        <v>52</v>
      </c>
      <c r="E320" s="74" t="s">
        <v>223</v>
      </c>
      <c r="F320" s="76" t="s">
        <v>224</v>
      </c>
      <c r="G320" s="75" t="s">
        <v>1555</v>
      </c>
      <c r="H320" s="76" t="s">
        <v>207</v>
      </c>
      <c r="I320" s="74" t="s">
        <v>1556</v>
      </c>
      <c r="J320" s="74" t="s">
        <v>1557</v>
      </c>
      <c r="K320" s="76" t="s">
        <v>1554</v>
      </c>
      <c r="L320" s="75" t="s">
        <v>56</v>
      </c>
      <c r="M320" s="75" t="s">
        <v>56</v>
      </c>
      <c r="N320" s="75" t="s">
        <v>56</v>
      </c>
      <c r="O320" s="86">
        <f>46390+12000</f>
        <v>58390</v>
      </c>
      <c r="P320" s="86">
        <v>0</v>
      </c>
      <c r="Q320" s="86">
        <v>12000</v>
      </c>
      <c r="R320" s="86">
        <v>0</v>
      </c>
      <c r="S320" s="86">
        <v>12000</v>
      </c>
      <c r="T320" s="77" t="s">
        <v>1558</v>
      </c>
      <c r="U320" s="86">
        <v>0</v>
      </c>
      <c r="V320" s="77" t="s">
        <v>56</v>
      </c>
      <c r="W320" s="86">
        <v>0</v>
      </c>
      <c r="X320" s="86">
        <v>12000</v>
      </c>
      <c r="Y320" s="77" t="s">
        <v>1558</v>
      </c>
      <c r="Z320" s="86"/>
      <c r="AA320" s="77"/>
      <c r="AB320" s="86">
        <v>0</v>
      </c>
      <c r="AC320" s="86">
        <v>12000</v>
      </c>
      <c r="AD320" s="77" t="s">
        <v>1558</v>
      </c>
      <c r="AE320" s="86">
        <v>0</v>
      </c>
      <c r="AF320" s="77" t="s">
        <v>56</v>
      </c>
      <c r="AG320" s="86">
        <v>0</v>
      </c>
      <c r="AH320" s="86">
        <v>12000</v>
      </c>
      <c r="AI320" s="77" t="s">
        <v>1558</v>
      </c>
      <c r="AJ320" s="86">
        <v>0</v>
      </c>
      <c r="AK320" s="77" t="s">
        <v>56</v>
      </c>
      <c r="AL320" s="86">
        <v>0</v>
      </c>
      <c r="AM320" s="86">
        <v>0</v>
      </c>
      <c r="AN320" s="77" t="s">
        <v>56</v>
      </c>
      <c r="AO320" s="86">
        <v>0</v>
      </c>
      <c r="AP320" s="77" t="s">
        <v>56</v>
      </c>
      <c r="AQ320" s="86">
        <f t="shared" si="8"/>
        <v>118390</v>
      </c>
      <c r="AR320" s="89">
        <f t="shared" si="9"/>
        <v>0</v>
      </c>
      <c r="AS320" s="78" t="s">
        <v>60</v>
      </c>
      <c r="AT320" s="86">
        <v>0</v>
      </c>
      <c r="AU320" s="86">
        <v>0</v>
      </c>
      <c r="AV320" s="86">
        <v>0</v>
      </c>
      <c r="AW320" s="86">
        <v>0</v>
      </c>
      <c r="AX320" s="86">
        <v>0</v>
      </c>
      <c r="AY320" s="86">
        <v>0</v>
      </c>
    </row>
    <row r="321" spans="5:51" x14ac:dyDescent="0.25">
      <c r="E321" s="73"/>
      <c r="N321" s="18" t="s">
        <v>1488</v>
      </c>
      <c r="O321" s="40">
        <f t="shared" ref="O321:AY321" si="12">SUM(O3:O320)</f>
        <v>2847064.0100000002</v>
      </c>
      <c r="P321" s="40">
        <f t="shared" si="12"/>
        <v>22826334.960000008</v>
      </c>
      <c r="Q321" s="40">
        <f t="shared" si="12"/>
        <v>14614400</v>
      </c>
      <c r="R321" s="40">
        <f t="shared" si="12"/>
        <v>58720551.330000006</v>
      </c>
      <c r="S321" s="40">
        <f t="shared" si="12"/>
        <v>11716600</v>
      </c>
      <c r="T321" s="40">
        <f t="shared" si="12"/>
        <v>0</v>
      </c>
      <c r="U321" s="40">
        <f t="shared" si="12"/>
        <v>59616300</v>
      </c>
      <c r="V321" s="40">
        <f t="shared" si="12"/>
        <v>0</v>
      </c>
      <c r="W321" s="40">
        <f t="shared" si="12"/>
        <v>356000</v>
      </c>
      <c r="X321" s="40">
        <f t="shared" si="12"/>
        <v>8286400</v>
      </c>
      <c r="Y321" s="40">
        <f t="shared" si="12"/>
        <v>0</v>
      </c>
      <c r="Z321" s="40">
        <f t="shared" si="12"/>
        <v>58547600</v>
      </c>
      <c r="AA321" s="40">
        <f t="shared" si="12"/>
        <v>0</v>
      </c>
      <c r="AB321" s="40">
        <f t="shared" si="12"/>
        <v>555000</v>
      </c>
      <c r="AC321" s="40">
        <f t="shared" si="12"/>
        <v>7639400</v>
      </c>
      <c r="AD321" s="40">
        <f t="shared" si="12"/>
        <v>0</v>
      </c>
      <c r="AE321" s="40">
        <f t="shared" si="12"/>
        <v>62215900</v>
      </c>
      <c r="AF321" s="40">
        <f t="shared" si="12"/>
        <v>0</v>
      </c>
      <c r="AG321" s="40">
        <f t="shared" si="12"/>
        <v>424800</v>
      </c>
      <c r="AH321" s="40">
        <f t="shared" si="12"/>
        <v>4197500</v>
      </c>
      <c r="AI321" s="40">
        <f t="shared" si="12"/>
        <v>0</v>
      </c>
      <c r="AJ321" s="40">
        <f t="shared" si="12"/>
        <v>51224900</v>
      </c>
      <c r="AK321" s="40">
        <f t="shared" si="12"/>
        <v>0</v>
      </c>
      <c r="AL321" s="40">
        <f t="shared" si="12"/>
        <v>399200</v>
      </c>
      <c r="AM321" s="40">
        <f t="shared" si="12"/>
        <v>2113000</v>
      </c>
      <c r="AN321" s="40">
        <f t="shared" si="12"/>
        <v>0</v>
      </c>
      <c r="AO321" s="40">
        <f t="shared" si="12"/>
        <v>59006800</v>
      </c>
      <c r="AP321" s="40">
        <f t="shared" si="12"/>
        <v>0</v>
      </c>
      <c r="AQ321" s="40">
        <f t="shared" si="12"/>
        <v>51414364.010000013</v>
      </c>
      <c r="AR321" s="40">
        <f t="shared" si="12"/>
        <v>373893386.29000014</v>
      </c>
      <c r="AS321" s="40">
        <f t="shared" si="12"/>
        <v>0</v>
      </c>
      <c r="AT321" s="40">
        <f t="shared" si="12"/>
        <v>19251600</v>
      </c>
      <c r="AU321" s="40">
        <f t="shared" si="12"/>
        <v>32678200</v>
      </c>
      <c r="AV321" s="40">
        <f t="shared" si="12"/>
        <v>16134700</v>
      </c>
      <c r="AW321" s="40">
        <f t="shared" si="12"/>
        <v>24044900</v>
      </c>
      <c r="AX321" s="40">
        <f t="shared" si="12"/>
        <v>5460300</v>
      </c>
      <c r="AY321" s="40">
        <f t="shared" si="12"/>
        <v>6290000</v>
      </c>
    </row>
    <row r="322" spans="5:51" x14ac:dyDescent="0.25">
      <c r="E322" s="73"/>
      <c r="N322" s="73" t="s">
        <v>1468</v>
      </c>
      <c r="O322" s="91">
        <f>O321-'Kat 1'!O60-'Kat 2'!O66-'Kat 3'!O69-Einzahlungen!O11</f>
        <v>0</v>
      </c>
      <c r="P322" s="91">
        <f>P321-'Kat 1'!P60-'Kat 2'!P66-'Kat 3'!P69-Einzahlungen!P11</f>
        <v>1530710.0700000091</v>
      </c>
      <c r="Q322" s="91">
        <f>Q321-'Kat 1'!Q60-'Kat 2'!Q66-'Kat 3'!Q69-Einzahlungen!Q11</f>
        <v>0</v>
      </c>
      <c r="R322" s="91">
        <f>R321-'Kat 1'!R60-'Kat 2'!R66-'Kat 3'!R69-Einzahlungen!R11</f>
        <v>6206.0300000049174</v>
      </c>
      <c r="S322" s="91">
        <f>S321-'Kat 1'!S60-'Kat 2'!S66-'Kat 3'!S69-Einzahlungen!S11</f>
        <v>0</v>
      </c>
      <c r="T322" s="92"/>
      <c r="U322" s="91">
        <f>U321-'Kat 1'!U60-'Kat 2'!U66-'Kat 3'!U69-Einzahlungen!U11</f>
        <v>0</v>
      </c>
      <c r="V322" s="92"/>
      <c r="W322" s="91">
        <f>W321-'Kat 1'!W60-'Kat 2'!W66-'Kat 3'!W69-Einzahlungen!W11</f>
        <v>0</v>
      </c>
      <c r="X322" s="91">
        <f>X321-'Kat 1'!X60-'Kat 2'!X66-'Kat 3'!X69-Einzahlungen!X11</f>
        <v>-200000</v>
      </c>
      <c r="Y322" s="92"/>
      <c r="Z322" s="91">
        <f>Z321-'Kat 1'!Z60-'Kat 2'!Z66-'Kat 3'!Z69-Einzahlungen!Z11</f>
        <v>280000</v>
      </c>
      <c r="AA322" s="92"/>
      <c r="AB322" s="91">
        <f>AB321-'Kat 1'!AB60-'Kat 2'!AB66-'Kat 3'!AB69-Einzahlungen!AB11</f>
        <v>0</v>
      </c>
      <c r="AC322" s="91">
        <f>AC321-'Kat 1'!AC60-'Kat 2'!AC66-'Kat 3'!AC69-Einzahlungen!AC11</f>
        <v>0</v>
      </c>
      <c r="AD322" s="92"/>
      <c r="AE322" s="91">
        <f>AE321-'Kat 1'!AE60-'Kat 2'!AE66-'Kat 3'!AE69-Einzahlungen!AE11</f>
        <v>0</v>
      </c>
      <c r="AF322" s="92"/>
      <c r="AG322" s="91">
        <f>AG321-'Kat 1'!AG60-'Kat 2'!AG66-'Kat 3'!AG69-Einzahlungen!AG11</f>
        <v>0</v>
      </c>
      <c r="AH322" s="91">
        <f>AH321-'Kat 1'!AH60-'Kat 2'!AH66-'Kat 3'!AH69-Einzahlungen!AH11</f>
        <v>0</v>
      </c>
      <c r="AI322" s="92"/>
      <c r="AJ322" s="91">
        <f>AJ321-'Kat 1'!AJ60-'Kat 2'!AJ66-'Kat 3'!AJ69-Einzahlungen!AJ11</f>
        <v>0</v>
      </c>
      <c r="AK322" s="92"/>
      <c r="AL322" s="91">
        <f>AL321-'Kat 1'!AL60-'Kat 2'!AL66-'Kat 3'!AL69-Einzahlungen!AL11</f>
        <v>0</v>
      </c>
      <c r="AM322" s="91">
        <f>AM321-'Kat 1'!AM60-'Kat 2'!AM66-'Kat 3'!AM69-Einzahlungen!AM11</f>
        <v>0</v>
      </c>
      <c r="AN322" s="92"/>
      <c r="AO322" s="91">
        <f>AO321-'Kat 1'!AO60-'Kat 2'!AO66-'Kat 3'!AO69-Einzahlungen!AO11</f>
        <v>0</v>
      </c>
      <c r="AP322" s="92"/>
      <c r="AQ322" s="91">
        <f>AQ321-'Kat 1'!AQ60-'Kat 2'!AQ66-'Kat 3'!AQ69-Einzahlungen!AQ11</f>
        <v>-199999.99999999255</v>
      </c>
      <c r="AR322" s="91">
        <f>AR321-'Kat 1'!AR60-'Kat 2'!AR66-'Kat 3'!AR69-Einzahlungen!AR11</f>
        <v>1816916.100000158</v>
      </c>
      <c r="AS322" s="92"/>
      <c r="AT322" s="91"/>
      <c r="AU322" s="91"/>
      <c r="AV322" s="91"/>
      <c r="AW322" s="91"/>
      <c r="AX322" s="91"/>
      <c r="AY322" s="91"/>
    </row>
    <row r="323" spans="5:51" x14ac:dyDescent="0.25">
      <c r="T323" s="87"/>
      <c r="V323" s="87"/>
      <c r="Y323" s="87"/>
      <c r="AA323" s="87"/>
      <c r="AD323" s="87"/>
      <c r="AF323" s="87"/>
      <c r="AI323" s="87"/>
      <c r="AK323" s="87"/>
      <c r="AN323" s="87"/>
      <c r="AP323" s="87"/>
      <c r="AS323" s="87"/>
    </row>
    <row r="324" spans="5:51" x14ac:dyDescent="0.25">
      <c r="E324" s="132" t="s">
        <v>1586</v>
      </c>
      <c r="F324" s="133"/>
      <c r="G324" s="124"/>
      <c r="H324" s="124"/>
      <c r="T324" s="87"/>
      <c r="V324" s="87"/>
      <c r="Y324" s="87"/>
      <c r="AA324" s="87"/>
      <c r="AD324" s="87"/>
      <c r="AF324" s="87"/>
      <c r="AI324" s="87"/>
      <c r="AK324" s="87"/>
      <c r="AN324" s="87"/>
      <c r="AP324" s="87"/>
      <c r="AS324" s="87"/>
    </row>
    <row r="325" spans="5:51" x14ac:dyDescent="0.25">
      <c r="E325" s="147" t="s">
        <v>1588</v>
      </c>
      <c r="F325" s="148"/>
      <c r="R325" s="52"/>
      <c r="S325" s="91"/>
      <c r="T325" s="63"/>
      <c r="U325" s="91"/>
      <c r="W325" s="91"/>
      <c r="X325" s="91"/>
      <c r="Z325" s="91"/>
      <c r="AB325" s="91"/>
      <c r="AC325" s="91"/>
      <c r="AE325" s="91"/>
      <c r="AL325" s="91"/>
      <c r="AM325" s="91"/>
      <c r="AO325" s="91"/>
      <c r="AQ325" s="91"/>
      <c r="AR325" s="91"/>
    </row>
  </sheetData>
  <protectedRanges>
    <protectedRange sqref="B2 D2" name="Bereich1_1"/>
  </protectedRanges>
  <autoFilter ref="A2:AZ322"/>
  <sortState ref="A4:AY334">
    <sortCondition ref="C3:C334"/>
    <sortCondition ref="E3:E334"/>
  </sortState>
  <customSheetViews>
    <customSheetView guid="{49D75C27-2B61-4FE1-93CF-9499F5D6423E}" scale="80" showAutoFilter="1" topLeftCell="M1">
      <pane ySplit="2" topLeftCell="A313" activePane="bottomLeft" state="frozen"/>
      <selection pane="bottomLeft" activeCell="A305" sqref="A305:XFD305"/>
      <pageMargins left="0.7" right="0.7" top="0.78740157499999996" bottom="0.78740157499999996" header="0.3" footer="0.3"/>
      <pageSetup paperSize="9" orientation="portrait" r:id="rId1"/>
      <autoFilter ref="A2:BA325"/>
    </customSheetView>
  </customSheetViews>
  <mergeCells count="6">
    <mergeCell ref="AM1:AP1"/>
    <mergeCell ref="A1:A2"/>
    <mergeCell ref="S1:W1"/>
    <mergeCell ref="X1:AB1"/>
    <mergeCell ref="AC1:AG1"/>
    <mergeCell ref="AH1:AL1"/>
  </mergeCells>
  <conditionalFormatting sqref="K186">
    <cfRule type="expression" dxfId="3" priority="6">
      <formula>#REF!=999</formula>
    </cfRule>
  </conditionalFormatting>
  <conditionalFormatting sqref="N198">
    <cfRule type="expression" dxfId="2" priority="4">
      <formula>#REF!=999</formula>
    </cfRule>
  </conditionalFormatting>
  <conditionalFormatting sqref="N284">
    <cfRule type="expression" dxfId="1" priority="3">
      <formula>#REF!=999</formula>
    </cfRule>
  </conditionalFormatting>
  <conditionalFormatting sqref="N171">
    <cfRule type="expression" dxfId="0" priority="2">
      <formula>#REF!=999</formula>
    </cfRule>
  </conditionalFormatting>
  <pageMargins left="0.7" right="0.7" top="0.78740157499999996" bottom="0.78740157499999996"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Zusammenfassung</vt:lpstr>
      <vt:lpstr>Kat 1</vt:lpstr>
      <vt:lpstr>Kat 2</vt:lpstr>
      <vt:lpstr>Kat 3</vt:lpstr>
      <vt:lpstr>EDV -  betriebsbedingt</vt:lpstr>
      <vt:lpstr>EDV - Sonstige</vt:lpstr>
      <vt:lpstr>GWG</vt:lpstr>
      <vt:lpstr>Einzahlungen</vt:lpstr>
      <vt:lpstr>Gesamt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Juhnke, Friederike</dc:creator>
  <cp:lastModifiedBy>Stawinski, Diana</cp:lastModifiedBy>
  <dcterms:created xsi:type="dcterms:W3CDTF">2022-09-29T04:49:14Z</dcterms:created>
  <dcterms:modified xsi:type="dcterms:W3CDTF">2022-12-02T13:13:43Z</dcterms:modified>
</cp:coreProperties>
</file>